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115"/>
  </bookViews>
  <sheets>
    <sheet name="Biểu 02 PA BT-HT" sheetId="6" r:id="rId1"/>
  </sheets>
  <definedNames>
    <definedName name="_xlnm._FilterDatabase" localSheetId="0" hidden="1">'Biểu 02 PA BT-HT'!#REF!</definedName>
    <definedName name="_xlnm.Print_Titles" localSheetId="0">'Biểu 02 PA BT-HT'!$6:$7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<sst xmlns="http://schemas.openxmlformats.org/spreadsheetml/2006/main" count="209" uniqueCount="69">
  <si>
    <t>BIỂU 02: PHƯƠNG ÁN BỒI THƯỜNG HỖ TRỢ GIẢI PHÓNG MẶT BẰNG THỰC HIỆN DỰ ÁN: XỬ LÝ CHỐNG SẠT LỞ KHU VỰC TDP 6, PHƯỜNG YÊN DŨNG, TỈNH BẮC NINH</t>
  </si>
  <si>
    <t>Địa điểm: Tổ dân phố 6, phường Yên Dũng, tỉnh Bắc Ninh</t>
  </si>
  <si>
    <t>STT</t>
  </si>
  <si>
    <t xml:space="preserve">Họ và tên chủ sử dụng đất </t>
  </si>
  <si>
    <t xml:space="preserve">Họ và tên chủ sử dụng đất CÓ  liên quan (vợ, chồng) </t>
  </si>
  <si>
    <t>Thông tin theo Bản đồ cấp giấy,
 Giấy CNQSDĐ</t>
  </si>
  <si>
    <t>Thông tin theo Bản đồ 
GPMB phục vụ dự án</t>
  </si>
  <si>
    <t>Diện tích đã thu hồi
làm cầu Bến Đám (m²)</t>
  </si>
  <si>
    <t>Diện tích thu hồi (m²)</t>
  </si>
  <si>
    <t>Diện tích còn lại (m²)</t>
  </si>
  <si>
    <t>Diện tích tính tiền bồi thường, hỗ trợ (m²)</t>
  </si>
  <si>
    <t>Bồi thường đất 
(30.000 đồng/m²)</t>
  </si>
  <si>
    <t>Bồi tài sản trên đất</t>
  </si>
  <si>
    <t>Các khoản hỗ trợ</t>
  </si>
  <si>
    <t>Tổng kinh phí bồi thường, hỗ trợ</t>
  </si>
  <si>
    <t>Chủ sử dụng đất (ký ghi rõ họ và tên)</t>
  </si>
  <si>
    <t>Tờ bản đồ số</t>
  </si>
  <si>
    <t>Thửa đất số</t>
  </si>
  <si>
    <t>Loại đất, mã đất</t>
  </si>
  <si>
    <t>Số vào sổ cấp GCN/số phát hành</t>
  </si>
  <si>
    <t xml:space="preserve">Diện tích cấp giấy (m²) </t>
  </si>
  <si>
    <t>Diện tích bản đồ (m²)</t>
  </si>
  <si>
    <t>Tổng diện tích thu hồi (m²)</t>
  </si>
  <si>
    <t>Đất được Nhà nước giao sử dụng ổn định (m²)</t>
  </si>
  <si>
    <t>Diện tích đất dôi dư (m²)</t>
  </si>
  <si>
    <t>Diện tích trong chỉ giới (m²)</t>
  </si>
  <si>
    <t>Diện tích ngoài chỉ giới (m²)</t>
  </si>
  <si>
    <t>Loại công trình, vật kiến trúc</t>
  </si>
  <si>
    <t>Đặc tính, kích thước của tài sản, cây cối, vật kiến trúc</t>
  </si>
  <si>
    <t>Số lượng, khối lượng</t>
  </si>
  <si>
    <t>Đơn vị tính</t>
  </si>
  <si>
    <t>Đơn giá
(đồng)</t>
  </si>
  <si>
    <t>Thành tiền
(đồng)</t>
  </si>
  <si>
    <t>Tổng tiền (đồng)</t>
  </si>
  <si>
    <t>Hỗ trợ ổn định đời sống 
(15.000 đồng/m²)</t>
  </si>
  <si>
    <t>Hỗ trợ đào tạo chuyển đổi nghề và tìm kiếm việc làm (150.000 đồng/m²)</t>
  </si>
  <si>
    <t>Tổng</t>
  </si>
  <si>
    <t>Ông Nguyễn Văn Đoàn</t>
  </si>
  <si>
    <t>Bà Bùi Vân Anh</t>
  </si>
  <si>
    <t>RSX</t>
  </si>
  <si>
    <t>BĐ092500</t>
  </si>
  <si>
    <t>TLBĐĐC</t>
  </si>
  <si>
    <t>Cây vải thiều</t>
  </si>
  <si>
    <t xml:space="preserve">Đường kính gốc: 10cm ≤ Φ &lt;15cm </t>
  </si>
  <si>
    <t>đồng/cây</t>
  </si>
  <si>
    <t xml:space="preserve">Đường kính gốc: 20cm ≤ Φ &lt;25cm </t>
  </si>
  <si>
    <t>Bạch đàn</t>
  </si>
  <si>
    <t>D1,3 từ 10-13cm</t>
  </si>
  <si>
    <t>Cây mít</t>
  </si>
  <si>
    <t xml:space="preserve">Đường kính gốc: 15cm ≤ Φ &lt;20cm </t>
  </si>
  <si>
    <t>Ông Trần Văn Nam</t>
  </si>
  <si>
    <t>Bà Đỗ Thị Nhuận</t>
  </si>
  <si>
    <t>RTS</t>
  </si>
  <si>
    <t>N884916</t>
  </si>
  <si>
    <t>D1,3 từ 5-10cm</t>
  </si>
  <si>
    <t>D1,3 từ 13-&lt;20cm</t>
  </si>
  <si>
    <r>
      <rPr>
        <sz val="13"/>
        <color theme="1"/>
        <rFont val="Times New Roman"/>
        <charset val="134"/>
      </rPr>
      <t>Cây có chiều cao &gt;</t>
    </r>
    <r>
      <rPr>
        <sz val="13"/>
        <color indexed="8"/>
        <rFont val="Calibri"/>
        <charset val="134"/>
      </rPr>
      <t xml:space="preserve"> 2,0-3,0m</t>
    </r>
  </si>
  <si>
    <r>
      <rPr>
        <sz val="13"/>
        <color theme="1"/>
        <rFont val="Times New Roman"/>
        <charset val="134"/>
      </rPr>
      <t xml:space="preserve">Cây có chiều cao </t>
    </r>
    <r>
      <rPr>
        <sz val="13"/>
        <color indexed="8"/>
        <rFont val="Calibri"/>
        <charset val="134"/>
      </rPr>
      <t>≥1,0-2,0m</t>
    </r>
  </si>
  <si>
    <r>
      <rPr>
        <sz val="13"/>
        <color theme="1"/>
        <rFont val="Times New Roman"/>
        <charset val="134"/>
      </rPr>
      <t>Cây có chiều cao &lt;</t>
    </r>
    <r>
      <rPr>
        <sz val="13"/>
        <color indexed="8"/>
        <rFont val="Calibri"/>
        <charset val="134"/>
      </rPr>
      <t>1m</t>
    </r>
  </si>
  <si>
    <t>Cây có chiều cao &gt;3,0; D1,3&lt; 5,0cm</t>
  </si>
  <si>
    <t>Keo</t>
  </si>
  <si>
    <t>Ông Thân Văn Thiều</t>
  </si>
  <si>
    <t>N884942</t>
  </si>
  <si>
    <t xml:space="preserve">Đường kính gốc: 5cm ≤ Φ &lt;10cm </t>
  </si>
  <si>
    <t>Cây Bưởi</t>
  </si>
  <si>
    <t>Đường kính gốc: 10cm ≤ Φ &lt;14cm 
(ĐK: 13cm)</t>
  </si>
  <si>
    <t>Đường kính gốc: 14cm ≤ Φ &lt;18cm 
(ĐK: 15cm)</t>
  </si>
  <si>
    <t>Bà Đỗ Thị Dung</t>
  </si>
  <si>
    <t>N884877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</si>
</sst>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 * #,###.##000_ ;_ * \-#,###.##000_ ;_ * &quot;-&quot;??_ ;_ @_ "/>
    <numFmt numFmtId="177" formatCode="_-* #,###.##000\ &quot;₫&quot;_-;\-* #,###.##000\ &quot;₫&quot;_-;_-* &quot;-&quot;??\ &quot;₫&quot;_-;_-@_-"/>
    <numFmt numFmtId="178" formatCode="_ * #.##0_ ;_ * \-#.##0_ ;_ * &quot;-&quot;_ ;_ @_ "/>
    <numFmt numFmtId="179" formatCode="_-* #.##0\ &quot;₫&quot;_-;\-* #.##0\ &quot;₫&quot;_-;_-* &quot;-&quot;\ &quot;₫&quot;_-;_-@_-"/>
    <numFmt numFmtId="180" formatCode="_(* #,##0.00_);_(* \(#,##0.00\);_(* &quot;-&quot;??_);_(@_)"/>
    <numFmt numFmtId="181" formatCode="#,##0.0"/>
    <numFmt numFmtId="182" formatCode="_(* #,##0.000_);_(* \(#,##0.000\);_(* &quot;-&quot;??_);_(@_)"/>
    <numFmt numFmtId="183" formatCode="_(* #,##0_);_(* \(#,##0\);_(* &quot;-&quot;??_);_(@_)"/>
  </numFmts>
  <fonts count="38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2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i/>
      <sz val="13"/>
      <color theme="1"/>
      <name val="Times New Roman"/>
      <charset val="134"/>
    </font>
    <font>
      <i/>
      <sz val="10"/>
      <color theme="1"/>
      <name val="Times New Roman"/>
      <charset val="134"/>
    </font>
    <font>
      <i/>
      <sz val="10"/>
      <color rgb="FFFF0000"/>
      <name val="Times New Roman"/>
      <charset val="134"/>
    </font>
    <font>
      <sz val="12"/>
      <color theme="1"/>
      <name val="Times New Roman"/>
      <charset val="134"/>
    </font>
    <font>
      <sz val="13"/>
      <color theme="1"/>
      <name val="Times New Roman"/>
      <charset val="134"/>
    </font>
    <font>
      <sz val="12"/>
      <color rgb="FF000000"/>
      <name val="Times New Roman"/>
      <charset val="134"/>
    </font>
    <font>
      <b/>
      <sz val="12"/>
      <color rgb="FFFF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theme="1"/>
      <name val="Calibri"/>
      <charset val="163"/>
      <scheme val="minor"/>
    </font>
    <font>
      <sz val="13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80" fontId="35" fillId="0" borderId="0" applyFont="0" applyFill="0" applyBorder="0" applyAlignment="0" applyProtection="0"/>
    <xf numFmtId="0" fontId="36" fillId="0" borderId="0"/>
    <xf numFmtId="0" fontId="35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81" fontId="5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81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81" fontId="11" fillId="0" borderId="1" xfId="0" applyNumberFormat="1" applyFont="1" applyBorder="1" applyAlignment="1">
      <alignment horizontal="center" vertical="center"/>
    </xf>
    <xf numFmtId="181" fontId="11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81" fontId="2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81" fontId="11" fillId="0" borderId="2" xfId="0" applyNumberFormat="1" applyFont="1" applyBorder="1" applyAlignment="1">
      <alignment horizontal="center" vertical="center"/>
    </xf>
    <xf numFmtId="181" fontId="11" fillId="0" borderId="3" xfId="0" applyNumberFormat="1" applyFont="1" applyBorder="1" applyAlignment="1">
      <alignment horizontal="center" vertical="center"/>
    </xf>
    <xf numFmtId="181" fontId="11" fillId="0" borderId="4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182" fontId="7" fillId="0" borderId="1" xfId="49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1" xfId="51" applyFont="1" applyBorder="1" applyAlignment="1">
      <alignment horizontal="left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wrapText="1"/>
    </xf>
    <xf numFmtId="0" fontId="12" fillId="0" borderId="1" xfId="51" applyFont="1" applyFill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183" fontId="12" fillId="0" borderId="1" xfId="49" applyNumberFormat="1" applyFont="1" applyFill="1" applyBorder="1" applyAlignment="1">
      <alignment horizontal="center" vertical="center"/>
    </xf>
    <xf numFmtId="183" fontId="7" fillId="0" borderId="1" xfId="49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83" fontId="12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 wrapText="1"/>
    </xf>
    <xf numFmtId="183" fontId="12" fillId="0" borderId="1" xfId="49" applyNumberFormat="1" applyFont="1" applyFill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2" xfId="50"/>
    <cellStyle name="Normal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K60"/>
  <sheetViews>
    <sheetView tabSelected="1" zoomScale="55" zoomScaleNormal="55" zoomScalePageLayoutView="85" workbookViewId="0">
      <selection activeCell="O14" sqref="O14:O30"/>
    </sheetView>
  </sheetViews>
  <sheetFormatPr defaultColWidth="9.05555555555556" defaultRowHeight="13.8"/>
  <cols>
    <col min="1" max="1" width="6.52777777777778" style="6" customWidth="1"/>
    <col min="2" max="2" width="11.8240740740741" style="7" customWidth="1"/>
    <col min="3" max="3" width="11.3518518518519" style="8" customWidth="1"/>
    <col min="4" max="4" width="6.64814814814815" style="6" customWidth="1"/>
    <col min="5" max="5" width="7.2962962962963" style="6" customWidth="1"/>
    <col min="6" max="6" width="7.7037037037037" style="6" customWidth="1"/>
    <col min="7" max="7" width="10.1759259259259" style="6" customWidth="1"/>
    <col min="8" max="8" width="9.52777777777778" style="6" customWidth="1"/>
    <col min="9" max="9" width="10.3518518518519" style="6" customWidth="1"/>
    <col min="10" max="11" width="7.05555555555556" style="6" customWidth="1"/>
    <col min="12" max="13" width="10.3518518518519" style="9" customWidth="1"/>
    <col min="14" max="15" width="11" style="9" customWidth="1"/>
    <col min="16" max="16" width="8.7037037037037" style="9" customWidth="1"/>
    <col min="17" max="17" width="11" style="9" customWidth="1"/>
    <col min="18" max="18" width="8.17592592592593" style="9" customWidth="1"/>
    <col min="19" max="20" width="11" style="9" customWidth="1"/>
    <col min="21" max="21" width="14.4722222222222" style="6" customWidth="1"/>
    <col min="22" max="22" width="11.7037037037037" style="6" customWidth="1"/>
    <col min="23" max="23" width="35.7592592592593" style="6" customWidth="1"/>
    <col min="24" max="24" width="8.17592592592593" style="6" customWidth="1"/>
    <col min="25" max="25" width="10.2962962962963" style="6" customWidth="1"/>
    <col min="26" max="26" width="11.7037037037037" style="6" customWidth="1"/>
    <col min="27" max="27" width="14.8240740740741" style="6" customWidth="1"/>
    <col min="28" max="28" width="15" style="6" customWidth="1"/>
    <col min="29" max="29" width="14.1759259259259" style="6" customWidth="1"/>
    <col min="30" max="30" width="14.4074074074074" style="6" customWidth="1"/>
    <col min="31" max="31" width="26.1203703703704" style="10" customWidth="1"/>
    <col min="32" max="32" width="18.3518518518519" style="6" customWidth="1"/>
    <col min="33" max="16384" width="9.05555555555556" style="6"/>
  </cols>
  <sheetData>
    <row r="2" s="1" customFormat="1" ht="21" customHeight="1" spans="1:32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="1" customFormat="1" ht="18" customHeight="1" spans="1:3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="1" customFormat="1" ht="18" customHeight="1" spans="1:3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="1" customFormat="1" ht="45" customHeight="1" spans="1:32">
      <c r="A5" s="14" t="s">
        <v>2</v>
      </c>
      <c r="B5" s="15" t="s">
        <v>3</v>
      </c>
      <c r="C5" s="15" t="s">
        <v>4</v>
      </c>
      <c r="D5" s="16" t="s">
        <v>5</v>
      </c>
      <c r="E5" s="17"/>
      <c r="F5" s="17"/>
      <c r="G5" s="17"/>
      <c r="H5" s="17"/>
      <c r="I5" s="16" t="s">
        <v>6</v>
      </c>
      <c r="J5" s="17"/>
      <c r="K5" s="17"/>
      <c r="L5" s="17"/>
      <c r="M5" s="27" t="s">
        <v>7</v>
      </c>
      <c r="N5" s="14" t="s">
        <v>8</v>
      </c>
      <c r="O5" s="14"/>
      <c r="P5" s="14"/>
      <c r="Q5" s="14"/>
      <c r="R5" s="14"/>
      <c r="S5" s="14" t="s">
        <v>9</v>
      </c>
      <c r="T5" s="14" t="s">
        <v>10</v>
      </c>
      <c r="U5" s="36" t="s">
        <v>11</v>
      </c>
      <c r="V5" s="36" t="s">
        <v>12</v>
      </c>
      <c r="W5" s="36"/>
      <c r="X5" s="36"/>
      <c r="Y5" s="36"/>
      <c r="Z5" s="36"/>
      <c r="AA5" s="36"/>
      <c r="AB5" s="36"/>
      <c r="AC5" s="36" t="s">
        <v>13</v>
      </c>
      <c r="AD5" s="36"/>
      <c r="AE5" s="14" t="s">
        <v>14</v>
      </c>
      <c r="AF5" s="14" t="s">
        <v>15</v>
      </c>
    </row>
    <row r="6" s="2" customFormat="1" ht="45.5" customHeight="1" spans="1:32">
      <c r="A6" s="14"/>
      <c r="B6" s="18"/>
      <c r="C6" s="18"/>
      <c r="D6" s="14" t="s">
        <v>16</v>
      </c>
      <c r="E6" s="14" t="s">
        <v>17</v>
      </c>
      <c r="F6" s="14" t="s">
        <v>18</v>
      </c>
      <c r="G6" s="14" t="s">
        <v>19</v>
      </c>
      <c r="H6" s="14" t="s">
        <v>20</v>
      </c>
      <c r="I6" s="14" t="s">
        <v>16</v>
      </c>
      <c r="J6" s="14" t="s">
        <v>17</v>
      </c>
      <c r="K6" s="14" t="s">
        <v>18</v>
      </c>
      <c r="L6" s="28" t="s">
        <v>21</v>
      </c>
      <c r="M6" s="29"/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14"/>
      <c r="T6" s="14"/>
      <c r="U6" s="36"/>
      <c r="V6" s="37" t="s">
        <v>27</v>
      </c>
      <c r="W6" s="37" t="s">
        <v>28</v>
      </c>
      <c r="X6" s="38" t="s">
        <v>29</v>
      </c>
      <c r="Y6" s="37" t="s">
        <v>30</v>
      </c>
      <c r="Z6" s="50" t="s">
        <v>31</v>
      </c>
      <c r="AA6" s="50" t="s">
        <v>32</v>
      </c>
      <c r="AB6" s="51" t="s">
        <v>33</v>
      </c>
      <c r="AC6" s="36" t="s">
        <v>34</v>
      </c>
      <c r="AD6" s="36" t="s">
        <v>35</v>
      </c>
      <c r="AE6" s="14"/>
      <c r="AF6" s="14"/>
    </row>
    <row r="7" s="2" customFormat="1" ht="84" customHeight="1" spans="1:32">
      <c r="A7" s="14"/>
      <c r="B7" s="19"/>
      <c r="C7" s="19"/>
      <c r="D7" s="14"/>
      <c r="E7" s="14"/>
      <c r="F7" s="14"/>
      <c r="G7" s="14"/>
      <c r="H7" s="14"/>
      <c r="I7" s="14"/>
      <c r="J7" s="14"/>
      <c r="K7" s="14"/>
      <c r="L7" s="28"/>
      <c r="M7" s="30"/>
      <c r="N7" s="28"/>
      <c r="O7" s="28"/>
      <c r="P7" s="28"/>
      <c r="Q7" s="28"/>
      <c r="R7" s="28"/>
      <c r="S7" s="14"/>
      <c r="T7" s="14"/>
      <c r="U7" s="36"/>
      <c r="V7" s="37"/>
      <c r="W7" s="37"/>
      <c r="X7" s="38"/>
      <c r="Y7" s="37"/>
      <c r="Z7" s="50"/>
      <c r="AA7" s="50"/>
      <c r="AB7" s="51"/>
      <c r="AC7" s="36"/>
      <c r="AD7" s="36"/>
      <c r="AE7" s="14"/>
      <c r="AF7" s="14"/>
    </row>
    <row r="8" s="3" customFormat="1" ht="30.75" customHeight="1" spans="1:32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  <c r="X8" s="20">
        <v>24</v>
      </c>
      <c r="Y8" s="20">
        <v>25</v>
      </c>
      <c r="Z8" s="20">
        <v>26</v>
      </c>
      <c r="AA8" s="20">
        <v>27</v>
      </c>
      <c r="AB8" s="20">
        <v>28</v>
      </c>
      <c r="AC8" s="20">
        <v>29</v>
      </c>
      <c r="AD8" s="20">
        <v>30</v>
      </c>
      <c r="AE8" s="20">
        <v>31</v>
      </c>
      <c r="AF8" s="20">
        <v>32</v>
      </c>
    </row>
    <row r="9" s="4" customFormat="1" ht="34.5" customHeight="1" spans="1:32">
      <c r="A9" s="17" t="s">
        <v>36</v>
      </c>
      <c r="B9" s="17"/>
      <c r="C9" s="17"/>
      <c r="D9" s="21"/>
      <c r="E9" s="21"/>
      <c r="F9" s="21"/>
      <c r="G9" s="21"/>
      <c r="H9" s="22"/>
      <c r="I9" s="22"/>
      <c r="J9" s="22"/>
      <c r="K9" s="22"/>
      <c r="L9" s="22">
        <f>SUM(L10:L60)</f>
        <v>35163.7</v>
      </c>
      <c r="M9" s="22"/>
      <c r="N9" s="22">
        <f>SUM(N10:N60)</f>
        <v>24207.1</v>
      </c>
      <c r="O9" s="22">
        <f t="shared" ref="O9:AE9" si="0">SUM(O10:O60)</f>
        <v>24207.1</v>
      </c>
      <c r="P9" s="22">
        <f t="shared" si="0"/>
        <v>0</v>
      </c>
      <c r="Q9" s="22">
        <f t="shared" si="0"/>
        <v>23578.2</v>
      </c>
      <c r="R9" s="22">
        <f t="shared" si="0"/>
        <v>628.9</v>
      </c>
      <c r="S9" s="22">
        <f t="shared" si="0"/>
        <v>10760.6</v>
      </c>
      <c r="T9" s="22">
        <f t="shared" si="0"/>
        <v>24011.1</v>
      </c>
      <c r="U9" s="39">
        <f t="shared" si="0"/>
        <v>720333000</v>
      </c>
      <c r="V9" s="22"/>
      <c r="W9" s="22"/>
      <c r="X9" s="39"/>
      <c r="Y9" s="22"/>
      <c r="Z9" s="22"/>
      <c r="AA9" s="39">
        <f>SUM(AA10:AA60)</f>
        <v>443384000</v>
      </c>
      <c r="AB9" s="39">
        <f t="shared" si="0"/>
        <v>443384000</v>
      </c>
      <c r="AC9" s="39">
        <f t="shared" si="0"/>
        <v>360166500</v>
      </c>
      <c r="AD9" s="39">
        <f t="shared" si="0"/>
        <v>3601665000</v>
      </c>
      <c r="AE9" s="39">
        <f t="shared" si="0"/>
        <v>5125548500</v>
      </c>
      <c r="AF9" s="39"/>
    </row>
    <row r="10" s="5" customFormat="1" ht="55.7" customHeight="1" spans="1:37">
      <c r="A10" s="23">
        <v>1</v>
      </c>
      <c r="B10" s="23" t="s">
        <v>37</v>
      </c>
      <c r="C10" s="23" t="s">
        <v>38</v>
      </c>
      <c r="D10" s="24">
        <v>2</v>
      </c>
      <c r="E10" s="24">
        <v>106</v>
      </c>
      <c r="F10" s="24" t="s">
        <v>39</v>
      </c>
      <c r="G10" s="24" t="s">
        <v>40</v>
      </c>
      <c r="H10" s="25">
        <v>3972</v>
      </c>
      <c r="I10" s="24" t="s">
        <v>41</v>
      </c>
      <c r="J10" s="31">
        <v>16</v>
      </c>
      <c r="K10" s="24" t="s">
        <v>39</v>
      </c>
      <c r="L10" s="25">
        <v>4171.6</v>
      </c>
      <c r="M10" s="32">
        <v>196</v>
      </c>
      <c r="N10" s="25">
        <f>Q10+R10</f>
        <v>1282.9</v>
      </c>
      <c r="O10" s="25">
        <f>N10</f>
        <v>1282.9</v>
      </c>
      <c r="P10" s="25">
        <f>N10-O10</f>
        <v>0</v>
      </c>
      <c r="Q10" s="25">
        <v>1236</v>
      </c>
      <c r="R10" s="25">
        <v>46.9</v>
      </c>
      <c r="S10" s="25">
        <f>L10-N10-M10</f>
        <v>2692.7</v>
      </c>
      <c r="T10" s="32">
        <f>N10-M10</f>
        <v>1086.9</v>
      </c>
      <c r="U10" s="40">
        <f>T10*30000</f>
        <v>32607000</v>
      </c>
      <c r="V10" s="41" t="s">
        <v>42</v>
      </c>
      <c r="W10" s="24" t="s">
        <v>43</v>
      </c>
      <c r="X10" s="41">
        <v>13</v>
      </c>
      <c r="Y10" s="52" t="s">
        <v>44</v>
      </c>
      <c r="Z10" s="53">
        <v>1050000</v>
      </c>
      <c r="AA10" s="53">
        <f>Z10*X10</f>
        <v>13650000</v>
      </c>
      <c r="AB10" s="40">
        <f>SUM(AA10:AA13)</f>
        <v>74872000</v>
      </c>
      <c r="AC10" s="40">
        <f>15000*T10</f>
        <v>16303500</v>
      </c>
      <c r="AD10" s="40">
        <f>T10*150000</f>
        <v>163035000</v>
      </c>
      <c r="AE10" s="39">
        <f>U10+AB10+AC10+AD10</f>
        <v>286817500</v>
      </c>
      <c r="AF10" s="39"/>
      <c r="AG10" s="58"/>
      <c r="AH10" s="59"/>
      <c r="AI10" s="59"/>
      <c r="AJ10" s="59"/>
      <c r="AK10" s="59"/>
    </row>
    <row r="11" s="5" customFormat="1" ht="45.35" customHeight="1" spans="1:32">
      <c r="A11" s="23"/>
      <c r="B11" s="23"/>
      <c r="C11" s="23"/>
      <c r="D11" s="24"/>
      <c r="E11" s="24"/>
      <c r="F11" s="24"/>
      <c r="G11" s="24"/>
      <c r="H11" s="25"/>
      <c r="I11" s="24"/>
      <c r="J11" s="31"/>
      <c r="K11" s="24"/>
      <c r="L11" s="25"/>
      <c r="M11" s="33"/>
      <c r="N11" s="25"/>
      <c r="O11" s="25"/>
      <c r="P11" s="25"/>
      <c r="Q11" s="25"/>
      <c r="R11" s="25"/>
      <c r="S11" s="25"/>
      <c r="T11" s="33"/>
      <c r="U11" s="40"/>
      <c r="V11" s="41" t="s">
        <v>42</v>
      </c>
      <c r="W11" s="24" t="s">
        <v>45</v>
      </c>
      <c r="X11" s="41">
        <v>26</v>
      </c>
      <c r="Y11" s="52" t="s">
        <v>44</v>
      </c>
      <c r="Z11" s="53">
        <v>2290000</v>
      </c>
      <c r="AA11" s="53">
        <f t="shared" ref="AA11:AA28" si="1">Z11*X11</f>
        <v>59540000</v>
      </c>
      <c r="AB11" s="40"/>
      <c r="AC11" s="40"/>
      <c r="AD11" s="40"/>
      <c r="AE11" s="39"/>
      <c r="AF11" s="39"/>
    </row>
    <row r="12" s="5" customFormat="1" ht="45.35" customHeight="1" spans="1:32">
      <c r="A12" s="23"/>
      <c r="B12" s="23"/>
      <c r="C12" s="23"/>
      <c r="D12" s="24"/>
      <c r="E12" s="24"/>
      <c r="F12" s="24"/>
      <c r="G12" s="24"/>
      <c r="H12" s="25"/>
      <c r="I12" s="24"/>
      <c r="J12" s="31"/>
      <c r="K12" s="24"/>
      <c r="L12" s="25"/>
      <c r="M12" s="33"/>
      <c r="N12" s="25"/>
      <c r="O12" s="25"/>
      <c r="P12" s="25"/>
      <c r="Q12" s="25"/>
      <c r="R12" s="25"/>
      <c r="S12" s="25"/>
      <c r="T12" s="33"/>
      <c r="U12" s="40"/>
      <c r="V12" s="41" t="s">
        <v>46</v>
      </c>
      <c r="W12" s="41" t="s">
        <v>47</v>
      </c>
      <c r="X12" s="41">
        <v>4</v>
      </c>
      <c r="Y12" s="52" t="s">
        <v>44</v>
      </c>
      <c r="Z12" s="53">
        <v>123000</v>
      </c>
      <c r="AA12" s="53">
        <f t="shared" si="1"/>
        <v>492000</v>
      </c>
      <c r="AB12" s="40"/>
      <c r="AC12" s="40"/>
      <c r="AD12" s="40"/>
      <c r="AE12" s="39"/>
      <c r="AF12" s="39"/>
    </row>
    <row r="13" s="5" customFormat="1" ht="54" customHeight="1" spans="1:32">
      <c r="A13" s="23"/>
      <c r="B13" s="23"/>
      <c r="C13" s="23"/>
      <c r="D13" s="24"/>
      <c r="E13" s="24"/>
      <c r="F13" s="24"/>
      <c r="G13" s="24"/>
      <c r="H13" s="25"/>
      <c r="I13" s="24"/>
      <c r="J13" s="31"/>
      <c r="K13" s="24"/>
      <c r="L13" s="25"/>
      <c r="M13" s="34"/>
      <c r="N13" s="25"/>
      <c r="O13" s="25"/>
      <c r="P13" s="25"/>
      <c r="Q13" s="25"/>
      <c r="R13" s="25"/>
      <c r="S13" s="25"/>
      <c r="T13" s="34"/>
      <c r="U13" s="40"/>
      <c r="V13" s="41" t="s">
        <v>48</v>
      </c>
      <c r="W13" s="24" t="s">
        <v>49</v>
      </c>
      <c r="X13" s="41">
        <v>2</v>
      </c>
      <c r="Y13" s="52" t="s">
        <v>44</v>
      </c>
      <c r="Z13" s="53">
        <v>595000</v>
      </c>
      <c r="AA13" s="53">
        <f t="shared" si="1"/>
        <v>1190000</v>
      </c>
      <c r="AB13" s="40"/>
      <c r="AC13" s="40"/>
      <c r="AD13" s="40"/>
      <c r="AE13" s="39"/>
      <c r="AF13" s="39"/>
    </row>
    <row r="14" s="5" customFormat="1" ht="37.5" customHeight="1" spans="1:32">
      <c r="A14" s="23">
        <v>2</v>
      </c>
      <c r="B14" s="23" t="s">
        <v>50</v>
      </c>
      <c r="C14" s="23" t="s">
        <v>51</v>
      </c>
      <c r="D14" s="24">
        <v>1</v>
      </c>
      <c r="E14" s="24">
        <v>55</v>
      </c>
      <c r="F14" s="24" t="s">
        <v>52</v>
      </c>
      <c r="G14" s="24" t="s">
        <v>53</v>
      </c>
      <c r="H14" s="25">
        <v>7632</v>
      </c>
      <c r="I14" s="25"/>
      <c r="J14" s="31">
        <v>12</v>
      </c>
      <c r="K14" s="25"/>
      <c r="L14" s="25">
        <v>7579.7</v>
      </c>
      <c r="M14" s="25"/>
      <c r="N14" s="25">
        <f>Q14+R14</f>
        <v>5003.6</v>
      </c>
      <c r="O14" s="25">
        <f>Q14</f>
        <v>5003.6</v>
      </c>
      <c r="P14" s="25">
        <f>N14-O14</f>
        <v>0</v>
      </c>
      <c r="Q14" s="25">
        <v>5003.6</v>
      </c>
      <c r="R14" s="40">
        <v>0</v>
      </c>
      <c r="S14" s="25">
        <f>L14-N14</f>
        <v>2576.1</v>
      </c>
      <c r="T14" s="25">
        <f>N14</f>
        <v>5003.6</v>
      </c>
      <c r="U14" s="40">
        <f>T14*30000</f>
        <v>150108000</v>
      </c>
      <c r="V14" s="41" t="s">
        <v>42</v>
      </c>
      <c r="W14" s="42" t="s">
        <v>43</v>
      </c>
      <c r="X14" s="41">
        <v>23</v>
      </c>
      <c r="Y14" s="52" t="s">
        <v>44</v>
      </c>
      <c r="Z14" s="40">
        <v>1050000</v>
      </c>
      <c r="AA14" s="53">
        <f t="shared" si="1"/>
        <v>24150000</v>
      </c>
      <c r="AB14" s="40">
        <f>SUM(AA14:AA30)</f>
        <v>156464000</v>
      </c>
      <c r="AC14" s="40">
        <f>15000*T14</f>
        <v>75054000</v>
      </c>
      <c r="AD14" s="40">
        <f>150000*T14</f>
        <v>750540000</v>
      </c>
      <c r="AE14" s="39">
        <f>AD14+AC14+AB14+U14</f>
        <v>1132166000</v>
      </c>
      <c r="AF14" s="40"/>
    </row>
    <row r="15" s="5" customFormat="1" ht="37.5" customHeight="1" spans="1:32">
      <c r="A15" s="23"/>
      <c r="B15" s="23"/>
      <c r="C15" s="23"/>
      <c r="D15" s="24"/>
      <c r="E15" s="24"/>
      <c r="F15" s="24"/>
      <c r="G15" s="24"/>
      <c r="H15" s="25"/>
      <c r="I15" s="25"/>
      <c r="J15" s="31"/>
      <c r="K15" s="25"/>
      <c r="L15" s="25"/>
      <c r="M15" s="25"/>
      <c r="N15" s="25"/>
      <c r="O15" s="25"/>
      <c r="P15" s="25"/>
      <c r="Q15" s="25"/>
      <c r="R15" s="40"/>
      <c r="S15" s="25"/>
      <c r="T15" s="25"/>
      <c r="U15" s="40"/>
      <c r="V15" s="41" t="s">
        <v>42</v>
      </c>
      <c r="W15" s="42" t="s">
        <v>45</v>
      </c>
      <c r="X15" s="41">
        <v>24</v>
      </c>
      <c r="Y15" s="52" t="s">
        <v>44</v>
      </c>
      <c r="Z15" s="40">
        <v>2290000</v>
      </c>
      <c r="AA15" s="53">
        <f t="shared" si="1"/>
        <v>54960000</v>
      </c>
      <c r="AB15" s="40"/>
      <c r="AC15" s="40"/>
      <c r="AD15" s="40"/>
      <c r="AE15" s="39"/>
      <c r="AF15" s="40"/>
    </row>
    <row r="16" s="5" customFormat="1" ht="37.5" customHeight="1" spans="1:32">
      <c r="A16" s="23"/>
      <c r="B16" s="23"/>
      <c r="C16" s="23"/>
      <c r="D16" s="24"/>
      <c r="E16" s="24"/>
      <c r="F16" s="24"/>
      <c r="G16" s="24"/>
      <c r="H16" s="25"/>
      <c r="I16" s="25"/>
      <c r="J16" s="31"/>
      <c r="K16" s="25"/>
      <c r="L16" s="25"/>
      <c r="M16" s="25"/>
      <c r="N16" s="25"/>
      <c r="O16" s="25"/>
      <c r="P16" s="25"/>
      <c r="Q16" s="25"/>
      <c r="R16" s="40"/>
      <c r="S16" s="25"/>
      <c r="T16" s="25"/>
      <c r="U16" s="40"/>
      <c r="V16" s="41" t="s">
        <v>42</v>
      </c>
      <c r="W16" s="42" t="s">
        <v>49</v>
      </c>
      <c r="X16" s="41">
        <v>29</v>
      </c>
      <c r="Y16" s="52" t="s">
        <v>44</v>
      </c>
      <c r="Z16" s="40">
        <v>1850000</v>
      </c>
      <c r="AA16" s="53">
        <f t="shared" si="1"/>
        <v>53650000</v>
      </c>
      <c r="AB16" s="40"/>
      <c r="AC16" s="40"/>
      <c r="AD16" s="40"/>
      <c r="AE16" s="39"/>
      <c r="AF16" s="40"/>
    </row>
    <row r="17" s="5" customFormat="1" ht="37.5" customHeight="1" spans="1:32">
      <c r="A17" s="23"/>
      <c r="B17" s="23"/>
      <c r="C17" s="23"/>
      <c r="D17" s="24"/>
      <c r="E17" s="24"/>
      <c r="F17" s="24"/>
      <c r="G17" s="24"/>
      <c r="H17" s="25"/>
      <c r="I17" s="25"/>
      <c r="J17" s="31"/>
      <c r="K17" s="25"/>
      <c r="L17" s="25"/>
      <c r="M17" s="25"/>
      <c r="N17" s="25"/>
      <c r="O17" s="25"/>
      <c r="P17" s="25"/>
      <c r="Q17" s="25"/>
      <c r="R17" s="40"/>
      <c r="S17" s="25"/>
      <c r="T17" s="25"/>
      <c r="U17" s="40"/>
      <c r="V17" s="41" t="s">
        <v>46</v>
      </c>
      <c r="W17" s="43" t="s">
        <v>54</v>
      </c>
      <c r="X17" s="41">
        <v>25</v>
      </c>
      <c r="Y17" s="52" t="s">
        <v>44</v>
      </c>
      <c r="Z17" s="53">
        <v>118000</v>
      </c>
      <c r="AA17" s="53">
        <f t="shared" si="1"/>
        <v>2950000</v>
      </c>
      <c r="AB17" s="40"/>
      <c r="AC17" s="40"/>
      <c r="AD17" s="40"/>
      <c r="AE17" s="39"/>
      <c r="AF17" s="40"/>
    </row>
    <row r="18" s="5" customFormat="1" ht="37.5" customHeight="1" spans="1:32">
      <c r="A18" s="23"/>
      <c r="B18" s="23"/>
      <c r="C18" s="23"/>
      <c r="D18" s="24"/>
      <c r="E18" s="24"/>
      <c r="F18" s="24"/>
      <c r="G18" s="24"/>
      <c r="H18" s="25"/>
      <c r="I18" s="25"/>
      <c r="J18" s="31"/>
      <c r="K18" s="25"/>
      <c r="L18" s="25"/>
      <c r="M18" s="25"/>
      <c r="N18" s="25"/>
      <c r="O18" s="25"/>
      <c r="P18" s="25"/>
      <c r="Q18" s="25"/>
      <c r="R18" s="40"/>
      <c r="S18" s="25"/>
      <c r="T18" s="25"/>
      <c r="U18" s="40"/>
      <c r="V18" s="41" t="s">
        <v>46</v>
      </c>
      <c r="W18" s="43" t="s">
        <v>47</v>
      </c>
      <c r="X18" s="41">
        <v>19</v>
      </c>
      <c r="Y18" s="52" t="s">
        <v>44</v>
      </c>
      <c r="Z18" s="53">
        <v>123000</v>
      </c>
      <c r="AA18" s="53">
        <f t="shared" si="1"/>
        <v>2337000</v>
      </c>
      <c r="AB18" s="40"/>
      <c r="AC18" s="40"/>
      <c r="AD18" s="40"/>
      <c r="AE18" s="39"/>
      <c r="AF18" s="40"/>
    </row>
    <row r="19" s="5" customFormat="1" ht="37.5" customHeight="1" spans="1:32">
      <c r="A19" s="23"/>
      <c r="B19" s="23"/>
      <c r="C19" s="23"/>
      <c r="D19" s="24"/>
      <c r="E19" s="24"/>
      <c r="F19" s="24"/>
      <c r="G19" s="24"/>
      <c r="H19" s="25"/>
      <c r="I19" s="25"/>
      <c r="J19" s="31"/>
      <c r="K19" s="25"/>
      <c r="L19" s="25"/>
      <c r="M19" s="25"/>
      <c r="N19" s="25"/>
      <c r="O19" s="25"/>
      <c r="P19" s="25"/>
      <c r="Q19" s="25"/>
      <c r="R19" s="40"/>
      <c r="S19" s="25"/>
      <c r="T19" s="25"/>
      <c r="U19" s="40"/>
      <c r="V19" s="41" t="s">
        <v>46</v>
      </c>
      <c r="W19" s="43" t="s">
        <v>55</v>
      </c>
      <c r="X19" s="41">
        <v>6</v>
      </c>
      <c r="Y19" s="52" t="s">
        <v>44</v>
      </c>
      <c r="Z19" s="53">
        <v>163000</v>
      </c>
      <c r="AA19" s="53">
        <f t="shared" si="1"/>
        <v>978000</v>
      </c>
      <c r="AB19" s="40"/>
      <c r="AC19" s="40"/>
      <c r="AD19" s="40"/>
      <c r="AE19" s="39"/>
      <c r="AF19" s="40"/>
    </row>
    <row r="20" s="5" customFormat="1" ht="37.5" customHeight="1" spans="1:32">
      <c r="A20" s="23"/>
      <c r="B20" s="23"/>
      <c r="C20" s="23"/>
      <c r="D20" s="24"/>
      <c r="E20" s="24"/>
      <c r="F20" s="24"/>
      <c r="G20" s="24"/>
      <c r="H20" s="25"/>
      <c r="I20" s="25"/>
      <c r="J20" s="31"/>
      <c r="K20" s="25"/>
      <c r="L20" s="25"/>
      <c r="M20" s="25"/>
      <c r="N20" s="25"/>
      <c r="O20" s="25"/>
      <c r="P20" s="25"/>
      <c r="Q20" s="25"/>
      <c r="R20" s="40"/>
      <c r="S20" s="25"/>
      <c r="T20" s="25"/>
      <c r="U20" s="40"/>
      <c r="V20" s="41" t="s">
        <v>46</v>
      </c>
      <c r="W20" s="43" t="s">
        <v>56</v>
      </c>
      <c r="X20" s="41">
        <v>30</v>
      </c>
      <c r="Y20" s="52" t="s">
        <v>44</v>
      </c>
      <c r="Z20" s="53">
        <v>34000</v>
      </c>
      <c r="AA20" s="53">
        <f t="shared" si="1"/>
        <v>1020000</v>
      </c>
      <c r="AB20" s="40"/>
      <c r="AC20" s="40"/>
      <c r="AD20" s="40"/>
      <c r="AE20" s="39"/>
      <c r="AF20" s="40"/>
    </row>
    <row r="21" s="5" customFormat="1" ht="37.5" customHeight="1" spans="1:32">
      <c r="A21" s="23"/>
      <c r="B21" s="23"/>
      <c r="C21" s="23"/>
      <c r="D21" s="24"/>
      <c r="E21" s="24"/>
      <c r="F21" s="24"/>
      <c r="G21" s="24"/>
      <c r="H21" s="25"/>
      <c r="I21" s="25"/>
      <c r="J21" s="31"/>
      <c r="K21" s="25"/>
      <c r="L21" s="25"/>
      <c r="M21" s="25"/>
      <c r="N21" s="25"/>
      <c r="O21" s="25"/>
      <c r="P21" s="25"/>
      <c r="Q21" s="25"/>
      <c r="R21" s="40"/>
      <c r="S21" s="25"/>
      <c r="T21" s="25"/>
      <c r="U21" s="40"/>
      <c r="V21" s="41" t="s">
        <v>46</v>
      </c>
      <c r="W21" s="43" t="s">
        <v>57</v>
      </c>
      <c r="X21" s="41">
        <v>52</v>
      </c>
      <c r="Y21" s="52" t="s">
        <v>44</v>
      </c>
      <c r="Z21" s="53">
        <v>25000</v>
      </c>
      <c r="AA21" s="53">
        <f t="shared" si="1"/>
        <v>1300000</v>
      </c>
      <c r="AB21" s="40"/>
      <c r="AC21" s="40"/>
      <c r="AD21" s="40"/>
      <c r="AE21" s="39"/>
      <c r="AF21" s="40"/>
    </row>
    <row r="22" s="5" customFormat="1" ht="37.5" customHeight="1" spans="1:32">
      <c r="A22" s="23"/>
      <c r="B22" s="23"/>
      <c r="C22" s="23"/>
      <c r="D22" s="24"/>
      <c r="E22" s="24"/>
      <c r="F22" s="24"/>
      <c r="G22" s="24"/>
      <c r="H22" s="25"/>
      <c r="I22" s="25"/>
      <c r="J22" s="31"/>
      <c r="K22" s="25"/>
      <c r="L22" s="25"/>
      <c r="M22" s="25"/>
      <c r="N22" s="25"/>
      <c r="O22" s="25"/>
      <c r="P22" s="25"/>
      <c r="Q22" s="25"/>
      <c r="R22" s="40"/>
      <c r="S22" s="25"/>
      <c r="T22" s="25"/>
      <c r="U22" s="40"/>
      <c r="V22" s="41" t="s">
        <v>46</v>
      </c>
      <c r="W22" s="43" t="s">
        <v>58</v>
      </c>
      <c r="X22" s="41">
        <v>105</v>
      </c>
      <c r="Y22" s="52" t="s">
        <v>44</v>
      </c>
      <c r="Z22" s="53">
        <v>15000</v>
      </c>
      <c r="AA22" s="53">
        <f t="shared" si="1"/>
        <v>1575000</v>
      </c>
      <c r="AB22" s="40"/>
      <c r="AC22" s="40"/>
      <c r="AD22" s="40"/>
      <c r="AE22" s="39"/>
      <c r="AF22" s="40"/>
    </row>
    <row r="23" s="5" customFormat="1" ht="37.5" customHeight="1" spans="1:32">
      <c r="A23" s="23"/>
      <c r="B23" s="23"/>
      <c r="C23" s="23"/>
      <c r="D23" s="24"/>
      <c r="E23" s="24"/>
      <c r="F23" s="24"/>
      <c r="G23" s="24"/>
      <c r="H23" s="25"/>
      <c r="I23" s="25"/>
      <c r="J23" s="31"/>
      <c r="K23" s="25"/>
      <c r="L23" s="25"/>
      <c r="M23" s="25"/>
      <c r="N23" s="25"/>
      <c r="O23" s="25"/>
      <c r="P23" s="25"/>
      <c r="Q23" s="25"/>
      <c r="R23" s="40"/>
      <c r="S23" s="25"/>
      <c r="T23" s="25"/>
      <c r="U23" s="40"/>
      <c r="V23" s="41" t="s">
        <v>46</v>
      </c>
      <c r="W23" s="43" t="s">
        <v>59</v>
      </c>
      <c r="X23" s="41">
        <v>59</v>
      </c>
      <c r="Y23" s="52" t="s">
        <v>44</v>
      </c>
      <c r="Z23" s="53">
        <v>40000</v>
      </c>
      <c r="AA23" s="53">
        <f t="shared" si="1"/>
        <v>2360000</v>
      </c>
      <c r="AB23" s="40"/>
      <c r="AC23" s="40"/>
      <c r="AD23" s="40"/>
      <c r="AE23" s="39"/>
      <c r="AF23" s="40"/>
    </row>
    <row r="24" s="5" customFormat="1" ht="37.5" customHeight="1" spans="1:32">
      <c r="A24" s="23"/>
      <c r="B24" s="23"/>
      <c r="C24" s="23"/>
      <c r="D24" s="24"/>
      <c r="E24" s="24"/>
      <c r="F24" s="24"/>
      <c r="G24" s="24"/>
      <c r="H24" s="25"/>
      <c r="I24" s="25"/>
      <c r="J24" s="31"/>
      <c r="K24" s="25"/>
      <c r="L24" s="25"/>
      <c r="M24" s="25"/>
      <c r="N24" s="25"/>
      <c r="O24" s="25"/>
      <c r="P24" s="25"/>
      <c r="Q24" s="25"/>
      <c r="R24" s="40"/>
      <c r="S24" s="25"/>
      <c r="T24" s="25"/>
      <c r="U24" s="40"/>
      <c r="V24" s="41" t="s">
        <v>60</v>
      </c>
      <c r="W24" s="43" t="s">
        <v>54</v>
      </c>
      <c r="X24" s="41">
        <v>31</v>
      </c>
      <c r="Y24" s="52" t="s">
        <v>44</v>
      </c>
      <c r="Z24" s="53">
        <v>118000</v>
      </c>
      <c r="AA24" s="53">
        <f t="shared" si="1"/>
        <v>3658000</v>
      </c>
      <c r="AB24" s="40"/>
      <c r="AC24" s="40"/>
      <c r="AD24" s="40"/>
      <c r="AE24" s="39"/>
      <c r="AF24" s="40"/>
    </row>
    <row r="25" s="5" customFormat="1" ht="37.5" customHeight="1" spans="1:32">
      <c r="A25" s="23"/>
      <c r="B25" s="23"/>
      <c r="C25" s="23"/>
      <c r="D25" s="24"/>
      <c r="E25" s="24"/>
      <c r="F25" s="24"/>
      <c r="G25" s="24"/>
      <c r="H25" s="25"/>
      <c r="I25" s="25"/>
      <c r="J25" s="31"/>
      <c r="K25" s="25"/>
      <c r="L25" s="25"/>
      <c r="M25" s="25"/>
      <c r="N25" s="25"/>
      <c r="O25" s="25"/>
      <c r="P25" s="25"/>
      <c r="Q25" s="25"/>
      <c r="R25" s="40"/>
      <c r="S25" s="25"/>
      <c r="T25" s="25"/>
      <c r="U25" s="40"/>
      <c r="V25" s="41" t="s">
        <v>60</v>
      </c>
      <c r="W25" s="43" t="s">
        <v>47</v>
      </c>
      <c r="X25" s="41">
        <v>10</v>
      </c>
      <c r="Y25" s="52" t="s">
        <v>44</v>
      </c>
      <c r="Z25" s="53">
        <v>123000</v>
      </c>
      <c r="AA25" s="53">
        <f t="shared" si="1"/>
        <v>1230000</v>
      </c>
      <c r="AB25" s="40"/>
      <c r="AC25" s="40"/>
      <c r="AD25" s="40"/>
      <c r="AE25" s="39"/>
      <c r="AF25" s="40"/>
    </row>
    <row r="26" s="5" customFormat="1" ht="37.5" customHeight="1" spans="1:32">
      <c r="A26" s="23"/>
      <c r="B26" s="23"/>
      <c r="C26" s="23"/>
      <c r="D26" s="24"/>
      <c r="E26" s="24"/>
      <c r="F26" s="24"/>
      <c r="G26" s="24"/>
      <c r="H26" s="25"/>
      <c r="I26" s="25"/>
      <c r="J26" s="31"/>
      <c r="K26" s="25"/>
      <c r="L26" s="25"/>
      <c r="M26" s="25"/>
      <c r="N26" s="25"/>
      <c r="O26" s="25"/>
      <c r="P26" s="25"/>
      <c r="Q26" s="25"/>
      <c r="R26" s="40"/>
      <c r="S26" s="25"/>
      <c r="T26" s="25"/>
      <c r="U26" s="40"/>
      <c r="V26" s="41" t="s">
        <v>60</v>
      </c>
      <c r="W26" s="43" t="s">
        <v>55</v>
      </c>
      <c r="X26" s="41">
        <v>4</v>
      </c>
      <c r="Y26" s="52" t="s">
        <v>44</v>
      </c>
      <c r="Z26" s="53">
        <v>163000</v>
      </c>
      <c r="AA26" s="53">
        <f t="shared" si="1"/>
        <v>652000</v>
      </c>
      <c r="AB26" s="40"/>
      <c r="AC26" s="40"/>
      <c r="AD26" s="40"/>
      <c r="AE26" s="39"/>
      <c r="AF26" s="40"/>
    </row>
    <row r="27" s="5" customFormat="1" ht="37.5" customHeight="1" spans="1:32">
      <c r="A27" s="23"/>
      <c r="B27" s="23"/>
      <c r="C27" s="23"/>
      <c r="D27" s="24"/>
      <c r="E27" s="24"/>
      <c r="F27" s="24"/>
      <c r="G27" s="24"/>
      <c r="H27" s="25"/>
      <c r="I27" s="25"/>
      <c r="J27" s="31"/>
      <c r="K27" s="25"/>
      <c r="L27" s="25"/>
      <c r="M27" s="25"/>
      <c r="N27" s="25"/>
      <c r="O27" s="25"/>
      <c r="P27" s="25"/>
      <c r="Q27" s="25"/>
      <c r="R27" s="40"/>
      <c r="S27" s="25"/>
      <c r="T27" s="25"/>
      <c r="U27" s="40"/>
      <c r="V27" s="41" t="s">
        <v>60</v>
      </c>
      <c r="W27" s="43" t="s">
        <v>56</v>
      </c>
      <c r="X27" s="41">
        <v>41</v>
      </c>
      <c r="Y27" s="52" t="s">
        <v>44</v>
      </c>
      <c r="Z27" s="53">
        <v>34000</v>
      </c>
      <c r="AA27" s="53">
        <f t="shared" si="1"/>
        <v>1394000</v>
      </c>
      <c r="AB27" s="40"/>
      <c r="AC27" s="40"/>
      <c r="AD27" s="40"/>
      <c r="AE27" s="39"/>
      <c r="AF27" s="40"/>
    </row>
    <row r="28" s="5" customFormat="1" ht="37.5" customHeight="1" spans="1:32">
      <c r="A28" s="23"/>
      <c r="B28" s="23"/>
      <c r="C28" s="23"/>
      <c r="D28" s="24"/>
      <c r="E28" s="24"/>
      <c r="F28" s="24"/>
      <c r="G28" s="24"/>
      <c r="H28" s="25"/>
      <c r="I28" s="25"/>
      <c r="J28" s="31"/>
      <c r="K28" s="25"/>
      <c r="L28" s="25"/>
      <c r="M28" s="25"/>
      <c r="N28" s="25"/>
      <c r="O28" s="25"/>
      <c r="P28" s="25"/>
      <c r="Q28" s="25"/>
      <c r="R28" s="40"/>
      <c r="S28" s="25"/>
      <c r="T28" s="25"/>
      <c r="U28" s="40"/>
      <c r="V28" s="41" t="s">
        <v>60</v>
      </c>
      <c r="W28" s="43" t="s">
        <v>57</v>
      </c>
      <c r="X28" s="41">
        <v>51</v>
      </c>
      <c r="Y28" s="52" t="s">
        <v>44</v>
      </c>
      <c r="Z28" s="53">
        <v>25000</v>
      </c>
      <c r="AA28" s="53">
        <f t="shared" si="1"/>
        <v>1275000</v>
      </c>
      <c r="AB28" s="40"/>
      <c r="AC28" s="40"/>
      <c r="AD28" s="40"/>
      <c r="AE28" s="39"/>
      <c r="AF28" s="40"/>
    </row>
    <row r="29" s="5" customFormat="1" ht="37.5" customHeight="1" spans="1:32">
      <c r="A29" s="23"/>
      <c r="B29" s="23"/>
      <c r="C29" s="23"/>
      <c r="D29" s="24"/>
      <c r="E29" s="24"/>
      <c r="F29" s="24"/>
      <c r="G29" s="24"/>
      <c r="H29" s="25"/>
      <c r="I29" s="25"/>
      <c r="J29" s="31"/>
      <c r="K29" s="25"/>
      <c r="L29" s="25"/>
      <c r="M29" s="25"/>
      <c r="N29" s="25"/>
      <c r="O29" s="25"/>
      <c r="P29" s="25"/>
      <c r="Q29" s="25"/>
      <c r="R29" s="40"/>
      <c r="S29" s="25"/>
      <c r="T29" s="25"/>
      <c r="U29" s="40"/>
      <c r="V29" s="41" t="s">
        <v>60</v>
      </c>
      <c r="W29" s="43" t="s">
        <v>58</v>
      </c>
      <c r="X29" s="41">
        <v>89</v>
      </c>
      <c r="Y29" s="52" t="s">
        <v>44</v>
      </c>
      <c r="Z29" s="53">
        <v>15000</v>
      </c>
      <c r="AA29" s="53">
        <f t="shared" ref="AA29:AA60" si="2">Z29*X29</f>
        <v>1335000</v>
      </c>
      <c r="AB29" s="40"/>
      <c r="AC29" s="40"/>
      <c r="AD29" s="40"/>
      <c r="AE29" s="39"/>
      <c r="AF29" s="40"/>
    </row>
    <row r="30" s="5" customFormat="1" ht="37.5" customHeight="1" spans="1:32">
      <c r="A30" s="23"/>
      <c r="B30" s="23"/>
      <c r="C30" s="23"/>
      <c r="D30" s="24"/>
      <c r="E30" s="24"/>
      <c r="F30" s="24"/>
      <c r="G30" s="24"/>
      <c r="H30" s="25"/>
      <c r="I30" s="25"/>
      <c r="J30" s="31"/>
      <c r="K30" s="25"/>
      <c r="L30" s="25"/>
      <c r="M30" s="25"/>
      <c r="N30" s="25"/>
      <c r="O30" s="25"/>
      <c r="P30" s="25"/>
      <c r="Q30" s="25"/>
      <c r="R30" s="40"/>
      <c r="S30" s="25"/>
      <c r="T30" s="25"/>
      <c r="U30" s="40"/>
      <c r="V30" s="41" t="s">
        <v>60</v>
      </c>
      <c r="W30" s="43" t="s">
        <v>59</v>
      </c>
      <c r="X30" s="41">
        <v>41</v>
      </c>
      <c r="Y30" s="52" t="s">
        <v>44</v>
      </c>
      <c r="Z30" s="53">
        <v>40000</v>
      </c>
      <c r="AA30" s="53">
        <f t="shared" si="2"/>
        <v>1640000</v>
      </c>
      <c r="AB30" s="40"/>
      <c r="AC30" s="40"/>
      <c r="AD30" s="40"/>
      <c r="AE30" s="39"/>
      <c r="AF30" s="40"/>
    </row>
    <row r="31" s="5" customFormat="1" ht="37.5" customHeight="1" spans="1:32">
      <c r="A31" s="23">
        <v>3</v>
      </c>
      <c r="B31" s="23" t="s">
        <v>61</v>
      </c>
      <c r="C31" s="23"/>
      <c r="D31" s="24">
        <v>1</v>
      </c>
      <c r="E31" s="24">
        <v>56</v>
      </c>
      <c r="F31" s="24" t="s">
        <v>52</v>
      </c>
      <c r="G31" s="24" t="s">
        <v>62</v>
      </c>
      <c r="H31" s="26">
        <v>21738</v>
      </c>
      <c r="I31" s="24"/>
      <c r="J31" s="31">
        <v>7</v>
      </c>
      <c r="K31" s="24"/>
      <c r="L31" s="26">
        <v>21671.9</v>
      </c>
      <c r="M31" s="26"/>
      <c r="N31" s="26">
        <f>Q31+R31</f>
        <v>16180.1</v>
      </c>
      <c r="O31" s="26">
        <f>Q31+R31</f>
        <v>16180.1</v>
      </c>
      <c r="P31" s="26">
        <f>N31-O31</f>
        <v>0</v>
      </c>
      <c r="Q31" s="26">
        <v>15756.9</v>
      </c>
      <c r="R31" s="25">
        <v>423.2</v>
      </c>
      <c r="S31" s="25">
        <f>L31-N31</f>
        <v>5491.8</v>
      </c>
      <c r="T31" s="25">
        <f>N31</f>
        <v>16180.1</v>
      </c>
      <c r="U31" s="40">
        <f>T31*30000</f>
        <v>485403000</v>
      </c>
      <c r="V31" s="44" t="s">
        <v>42</v>
      </c>
      <c r="W31" s="45" t="s">
        <v>43</v>
      </c>
      <c r="X31" s="44">
        <v>18</v>
      </c>
      <c r="Y31" s="54" t="s">
        <v>44</v>
      </c>
      <c r="Z31" s="55">
        <v>1050000</v>
      </c>
      <c r="AA31" s="53">
        <f t="shared" si="2"/>
        <v>18900000</v>
      </c>
      <c r="AB31" s="40">
        <f>SUM(AA31:AA48)</f>
        <v>203953000</v>
      </c>
      <c r="AC31" s="40">
        <f>T31*15000</f>
        <v>242701500</v>
      </c>
      <c r="AD31" s="40">
        <f>T31*150000</f>
        <v>2427015000</v>
      </c>
      <c r="AE31" s="39">
        <f>AD31+AC31+AB31+U31</f>
        <v>3359072500</v>
      </c>
      <c r="AF31" s="40"/>
    </row>
    <row r="32" s="5" customFormat="1" ht="37.5" customHeight="1" spans="1:32">
      <c r="A32" s="23"/>
      <c r="B32" s="23"/>
      <c r="C32" s="23"/>
      <c r="D32" s="24"/>
      <c r="E32" s="24"/>
      <c r="F32" s="24"/>
      <c r="G32" s="24"/>
      <c r="H32" s="26"/>
      <c r="I32" s="24"/>
      <c r="J32" s="31"/>
      <c r="K32" s="24"/>
      <c r="L32" s="26"/>
      <c r="M32" s="26"/>
      <c r="N32" s="26"/>
      <c r="O32" s="26"/>
      <c r="P32" s="26"/>
      <c r="Q32" s="26"/>
      <c r="R32" s="25"/>
      <c r="S32" s="25"/>
      <c r="T32" s="25"/>
      <c r="U32" s="40"/>
      <c r="V32" s="44" t="s">
        <v>42</v>
      </c>
      <c r="W32" s="45" t="s">
        <v>63</v>
      </c>
      <c r="X32" s="44">
        <v>1</v>
      </c>
      <c r="Y32" s="54" t="s">
        <v>44</v>
      </c>
      <c r="Z32" s="55">
        <v>610000</v>
      </c>
      <c r="AA32" s="53">
        <f t="shared" si="2"/>
        <v>610000</v>
      </c>
      <c r="AB32" s="40"/>
      <c r="AC32" s="40"/>
      <c r="AD32" s="40"/>
      <c r="AE32" s="39"/>
      <c r="AF32" s="40"/>
    </row>
    <row r="33" s="5" customFormat="1" ht="37.5" customHeight="1" spans="1:32">
      <c r="A33" s="23"/>
      <c r="B33" s="23"/>
      <c r="C33" s="23"/>
      <c r="D33" s="24"/>
      <c r="E33" s="24"/>
      <c r="F33" s="24"/>
      <c r="G33" s="24"/>
      <c r="H33" s="26"/>
      <c r="I33" s="24"/>
      <c r="J33" s="31"/>
      <c r="K33" s="24"/>
      <c r="L33" s="26"/>
      <c r="M33" s="26"/>
      <c r="N33" s="26"/>
      <c r="O33" s="26"/>
      <c r="P33" s="26"/>
      <c r="Q33" s="26"/>
      <c r="R33" s="25"/>
      <c r="S33" s="25"/>
      <c r="T33" s="25"/>
      <c r="U33" s="40"/>
      <c r="V33" s="44" t="s">
        <v>64</v>
      </c>
      <c r="W33" s="46" t="s">
        <v>65</v>
      </c>
      <c r="X33" s="44">
        <v>5</v>
      </c>
      <c r="Y33" s="54" t="s">
        <v>44</v>
      </c>
      <c r="Z33" s="56">
        <v>965000</v>
      </c>
      <c r="AA33" s="53">
        <f t="shared" si="2"/>
        <v>4825000</v>
      </c>
      <c r="AB33" s="40"/>
      <c r="AC33" s="40"/>
      <c r="AD33" s="40"/>
      <c r="AE33" s="39"/>
      <c r="AF33" s="40"/>
    </row>
    <row r="34" s="5" customFormat="1" ht="37.5" customHeight="1" spans="1:32">
      <c r="A34" s="23"/>
      <c r="B34" s="23"/>
      <c r="C34" s="23"/>
      <c r="D34" s="24"/>
      <c r="E34" s="24"/>
      <c r="F34" s="24"/>
      <c r="G34" s="24"/>
      <c r="H34" s="26"/>
      <c r="I34" s="24"/>
      <c r="J34" s="31"/>
      <c r="K34" s="24"/>
      <c r="L34" s="26"/>
      <c r="M34" s="26"/>
      <c r="N34" s="26"/>
      <c r="O34" s="26"/>
      <c r="P34" s="26"/>
      <c r="Q34" s="26"/>
      <c r="R34" s="25"/>
      <c r="S34" s="25"/>
      <c r="T34" s="25"/>
      <c r="U34" s="40"/>
      <c r="V34" s="44" t="s">
        <v>64</v>
      </c>
      <c r="W34" s="46" t="s">
        <v>66</v>
      </c>
      <c r="X34" s="44">
        <v>6</v>
      </c>
      <c r="Y34" s="54" t="s">
        <v>44</v>
      </c>
      <c r="Z34" s="56">
        <v>1355000</v>
      </c>
      <c r="AA34" s="53">
        <f t="shared" si="2"/>
        <v>8130000</v>
      </c>
      <c r="AB34" s="40"/>
      <c r="AC34" s="40"/>
      <c r="AD34" s="40"/>
      <c r="AE34" s="39"/>
      <c r="AF34" s="40"/>
    </row>
    <row r="35" s="5" customFormat="1" ht="37.5" customHeight="1" spans="1:32">
      <c r="A35" s="23"/>
      <c r="B35" s="23"/>
      <c r="C35" s="23"/>
      <c r="D35" s="24"/>
      <c r="E35" s="24"/>
      <c r="F35" s="24"/>
      <c r="G35" s="24"/>
      <c r="H35" s="26"/>
      <c r="I35" s="24"/>
      <c r="J35" s="31"/>
      <c r="K35" s="24"/>
      <c r="L35" s="26"/>
      <c r="M35" s="26"/>
      <c r="N35" s="26"/>
      <c r="O35" s="26"/>
      <c r="P35" s="26"/>
      <c r="Q35" s="26"/>
      <c r="R35" s="25"/>
      <c r="S35" s="25"/>
      <c r="T35" s="25"/>
      <c r="U35" s="40"/>
      <c r="V35" s="44" t="s">
        <v>46</v>
      </c>
      <c r="W35" s="47" t="s">
        <v>54</v>
      </c>
      <c r="X35" s="44">
        <v>157</v>
      </c>
      <c r="Y35" s="54" t="s">
        <v>44</v>
      </c>
      <c r="Z35" s="57">
        <v>118000</v>
      </c>
      <c r="AA35" s="53">
        <f t="shared" si="2"/>
        <v>18526000</v>
      </c>
      <c r="AB35" s="40"/>
      <c r="AC35" s="40"/>
      <c r="AD35" s="40"/>
      <c r="AE35" s="39"/>
      <c r="AF35" s="40"/>
    </row>
    <row r="36" s="5" customFormat="1" ht="37.5" customHeight="1" spans="1:32">
      <c r="A36" s="23"/>
      <c r="B36" s="23"/>
      <c r="C36" s="23"/>
      <c r="D36" s="24"/>
      <c r="E36" s="24"/>
      <c r="F36" s="24"/>
      <c r="G36" s="24"/>
      <c r="H36" s="26"/>
      <c r="I36" s="24"/>
      <c r="J36" s="31"/>
      <c r="K36" s="24"/>
      <c r="L36" s="26"/>
      <c r="M36" s="26"/>
      <c r="N36" s="26"/>
      <c r="O36" s="26"/>
      <c r="P36" s="26"/>
      <c r="Q36" s="26"/>
      <c r="R36" s="25"/>
      <c r="S36" s="25"/>
      <c r="T36" s="25"/>
      <c r="U36" s="40"/>
      <c r="V36" s="44" t="s">
        <v>46</v>
      </c>
      <c r="W36" s="47" t="s">
        <v>47</v>
      </c>
      <c r="X36" s="44">
        <v>119</v>
      </c>
      <c r="Y36" s="54" t="s">
        <v>44</v>
      </c>
      <c r="Z36" s="57">
        <v>123000</v>
      </c>
      <c r="AA36" s="53">
        <f t="shared" si="2"/>
        <v>14637000</v>
      </c>
      <c r="AB36" s="40"/>
      <c r="AC36" s="40"/>
      <c r="AD36" s="40"/>
      <c r="AE36" s="39"/>
      <c r="AF36" s="40"/>
    </row>
    <row r="37" s="5" customFormat="1" ht="37.5" customHeight="1" spans="1:32">
      <c r="A37" s="23"/>
      <c r="B37" s="23"/>
      <c r="C37" s="23"/>
      <c r="D37" s="24"/>
      <c r="E37" s="24"/>
      <c r="F37" s="24"/>
      <c r="G37" s="24"/>
      <c r="H37" s="26"/>
      <c r="I37" s="24"/>
      <c r="J37" s="31"/>
      <c r="K37" s="24"/>
      <c r="L37" s="26"/>
      <c r="M37" s="26"/>
      <c r="N37" s="26"/>
      <c r="O37" s="26"/>
      <c r="P37" s="26"/>
      <c r="Q37" s="26"/>
      <c r="R37" s="25"/>
      <c r="S37" s="25"/>
      <c r="T37" s="25"/>
      <c r="U37" s="40"/>
      <c r="V37" s="44" t="s">
        <v>46</v>
      </c>
      <c r="W37" s="47" t="s">
        <v>55</v>
      </c>
      <c r="X37" s="44">
        <v>142</v>
      </c>
      <c r="Y37" s="54" t="s">
        <v>44</v>
      </c>
      <c r="Z37" s="53">
        <v>163000</v>
      </c>
      <c r="AA37" s="53">
        <f t="shared" si="2"/>
        <v>23146000</v>
      </c>
      <c r="AB37" s="40"/>
      <c r="AC37" s="40"/>
      <c r="AD37" s="40"/>
      <c r="AE37" s="39"/>
      <c r="AF37" s="40"/>
    </row>
    <row r="38" s="5" customFormat="1" ht="37.5" customHeight="1" spans="1:32">
      <c r="A38" s="23"/>
      <c r="B38" s="23"/>
      <c r="C38" s="23"/>
      <c r="D38" s="24"/>
      <c r="E38" s="24"/>
      <c r="F38" s="24"/>
      <c r="G38" s="24"/>
      <c r="H38" s="26"/>
      <c r="I38" s="24"/>
      <c r="J38" s="31"/>
      <c r="K38" s="24"/>
      <c r="L38" s="26"/>
      <c r="M38" s="26"/>
      <c r="N38" s="26"/>
      <c r="O38" s="26"/>
      <c r="P38" s="26"/>
      <c r="Q38" s="26"/>
      <c r="R38" s="25"/>
      <c r="S38" s="25"/>
      <c r="T38" s="25"/>
      <c r="U38" s="40"/>
      <c r="V38" s="44" t="s">
        <v>46</v>
      </c>
      <c r="W38" s="47" t="s">
        <v>56</v>
      </c>
      <c r="X38" s="44">
        <v>226</v>
      </c>
      <c r="Y38" s="54" t="s">
        <v>44</v>
      </c>
      <c r="Z38" s="53">
        <v>34000</v>
      </c>
      <c r="AA38" s="53">
        <f t="shared" si="2"/>
        <v>7684000</v>
      </c>
      <c r="AB38" s="40"/>
      <c r="AC38" s="40"/>
      <c r="AD38" s="40"/>
      <c r="AE38" s="39"/>
      <c r="AF38" s="40"/>
    </row>
    <row r="39" s="5" customFormat="1" ht="37.5" customHeight="1" spans="1:32">
      <c r="A39" s="23"/>
      <c r="B39" s="23"/>
      <c r="C39" s="23"/>
      <c r="D39" s="24"/>
      <c r="E39" s="24"/>
      <c r="F39" s="24"/>
      <c r="G39" s="24"/>
      <c r="H39" s="26"/>
      <c r="I39" s="24"/>
      <c r="J39" s="31"/>
      <c r="K39" s="24"/>
      <c r="L39" s="26"/>
      <c r="M39" s="26"/>
      <c r="N39" s="26"/>
      <c r="O39" s="26"/>
      <c r="P39" s="26"/>
      <c r="Q39" s="26"/>
      <c r="R39" s="25"/>
      <c r="S39" s="25"/>
      <c r="T39" s="25"/>
      <c r="U39" s="40"/>
      <c r="V39" s="44" t="s">
        <v>46</v>
      </c>
      <c r="W39" s="47" t="s">
        <v>57</v>
      </c>
      <c r="X39" s="44">
        <v>332</v>
      </c>
      <c r="Y39" s="54" t="s">
        <v>44</v>
      </c>
      <c r="Z39" s="53">
        <v>25000</v>
      </c>
      <c r="AA39" s="53">
        <f t="shared" si="2"/>
        <v>8300000</v>
      </c>
      <c r="AB39" s="40"/>
      <c r="AC39" s="40"/>
      <c r="AD39" s="40"/>
      <c r="AE39" s="39"/>
      <c r="AF39" s="40"/>
    </row>
    <row r="40" s="5" customFormat="1" ht="37.5" customHeight="1" spans="1:32">
      <c r="A40" s="23"/>
      <c r="B40" s="23"/>
      <c r="C40" s="23"/>
      <c r="D40" s="24"/>
      <c r="E40" s="24"/>
      <c r="F40" s="24"/>
      <c r="G40" s="24"/>
      <c r="H40" s="26"/>
      <c r="I40" s="24"/>
      <c r="J40" s="31"/>
      <c r="K40" s="24"/>
      <c r="L40" s="26"/>
      <c r="M40" s="26"/>
      <c r="N40" s="26"/>
      <c r="O40" s="26"/>
      <c r="P40" s="26"/>
      <c r="Q40" s="26"/>
      <c r="R40" s="25"/>
      <c r="S40" s="25"/>
      <c r="T40" s="25"/>
      <c r="U40" s="40"/>
      <c r="V40" s="44" t="s">
        <v>46</v>
      </c>
      <c r="W40" s="47" t="s">
        <v>58</v>
      </c>
      <c r="X40" s="44">
        <v>392</v>
      </c>
      <c r="Y40" s="54" t="s">
        <v>44</v>
      </c>
      <c r="Z40" s="53">
        <v>15000</v>
      </c>
      <c r="AA40" s="53">
        <f t="shared" si="2"/>
        <v>5880000</v>
      </c>
      <c r="AB40" s="40"/>
      <c r="AC40" s="40"/>
      <c r="AD40" s="40"/>
      <c r="AE40" s="39"/>
      <c r="AF40" s="40"/>
    </row>
    <row r="41" s="5" customFormat="1" ht="37.5" customHeight="1" spans="1:32">
      <c r="A41" s="23"/>
      <c r="B41" s="23"/>
      <c r="C41" s="23"/>
      <c r="D41" s="24"/>
      <c r="E41" s="24"/>
      <c r="F41" s="24"/>
      <c r="G41" s="24"/>
      <c r="H41" s="26"/>
      <c r="I41" s="24"/>
      <c r="J41" s="31"/>
      <c r="K41" s="24"/>
      <c r="L41" s="26"/>
      <c r="M41" s="26"/>
      <c r="N41" s="26"/>
      <c r="O41" s="26"/>
      <c r="P41" s="26"/>
      <c r="Q41" s="26"/>
      <c r="R41" s="25"/>
      <c r="S41" s="25"/>
      <c r="T41" s="25"/>
      <c r="U41" s="40"/>
      <c r="V41" s="44" t="s">
        <v>46</v>
      </c>
      <c r="W41" s="47" t="s">
        <v>59</v>
      </c>
      <c r="X41" s="44">
        <v>176</v>
      </c>
      <c r="Y41" s="54" t="s">
        <v>44</v>
      </c>
      <c r="Z41" s="53">
        <v>40000</v>
      </c>
      <c r="AA41" s="53">
        <f t="shared" si="2"/>
        <v>7040000</v>
      </c>
      <c r="AB41" s="40"/>
      <c r="AC41" s="40"/>
      <c r="AD41" s="40"/>
      <c r="AE41" s="39"/>
      <c r="AF41" s="40"/>
    </row>
    <row r="42" s="5" customFormat="1" ht="37.5" customHeight="1" spans="1:32">
      <c r="A42" s="23"/>
      <c r="B42" s="23"/>
      <c r="C42" s="23"/>
      <c r="D42" s="24"/>
      <c r="E42" s="24"/>
      <c r="F42" s="24"/>
      <c r="G42" s="24"/>
      <c r="H42" s="26"/>
      <c r="I42" s="24"/>
      <c r="J42" s="31"/>
      <c r="K42" s="24"/>
      <c r="L42" s="26"/>
      <c r="M42" s="26"/>
      <c r="N42" s="26"/>
      <c r="O42" s="26"/>
      <c r="P42" s="26"/>
      <c r="Q42" s="26"/>
      <c r="R42" s="25"/>
      <c r="S42" s="25"/>
      <c r="T42" s="25"/>
      <c r="U42" s="40"/>
      <c r="V42" s="44" t="s">
        <v>60</v>
      </c>
      <c r="W42" s="47" t="s">
        <v>54</v>
      </c>
      <c r="X42" s="44">
        <v>167</v>
      </c>
      <c r="Y42" s="54" t="s">
        <v>44</v>
      </c>
      <c r="Z42" s="53">
        <v>118000</v>
      </c>
      <c r="AA42" s="53">
        <f t="shared" si="2"/>
        <v>19706000</v>
      </c>
      <c r="AB42" s="40"/>
      <c r="AC42" s="40"/>
      <c r="AD42" s="40"/>
      <c r="AE42" s="39"/>
      <c r="AF42" s="40"/>
    </row>
    <row r="43" s="5" customFormat="1" ht="37.5" customHeight="1" spans="1:32">
      <c r="A43" s="23"/>
      <c r="B43" s="23"/>
      <c r="C43" s="23"/>
      <c r="D43" s="24"/>
      <c r="E43" s="24"/>
      <c r="F43" s="24"/>
      <c r="G43" s="24"/>
      <c r="H43" s="26"/>
      <c r="I43" s="24"/>
      <c r="J43" s="31"/>
      <c r="K43" s="24"/>
      <c r="L43" s="26"/>
      <c r="M43" s="26"/>
      <c r="N43" s="26"/>
      <c r="O43" s="26"/>
      <c r="P43" s="26"/>
      <c r="Q43" s="26"/>
      <c r="R43" s="25"/>
      <c r="S43" s="25"/>
      <c r="T43" s="25"/>
      <c r="U43" s="40"/>
      <c r="V43" s="44" t="s">
        <v>60</v>
      </c>
      <c r="W43" s="47" t="s">
        <v>47</v>
      </c>
      <c r="X43" s="44">
        <v>142</v>
      </c>
      <c r="Y43" s="54" t="s">
        <v>44</v>
      </c>
      <c r="Z43" s="53">
        <v>123000</v>
      </c>
      <c r="AA43" s="53">
        <f t="shared" si="2"/>
        <v>17466000</v>
      </c>
      <c r="AB43" s="40"/>
      <c r="AC43" s="40"/>
      <c r="AD43" s="40"/>
      <c r="AE43" s="39"/>
      <c r="AF43" s="40"/>
    </row>
    <row r="44" s="5" customFormat="1" ht="37.5" customHeight="1" spans="1:32">
      <c r="A44" s="23"/>
      <c r="B44" s="23"/>
      <c r="C44" s="23"/>
      <c r="D44" s="24"/>
      <c r="E44" s="24"/>
      <c r="F44" s="24"/>
      <c r="G44" s="24"/>
      <c r="H44" s="26"/>
      <c r="I44" s="24"/>
      <c r="J44" s="31"/>
      <c r="K44" s="24"/>
      <c r="L44" s="26"/>
      <c r="M44" s="26"/>
      <c r="N44" s="26"/>
      <c r="O44" s="26"/>
      <c r="P44" s="26"/>
      <c r="Q44" s="26"/>
      <c r="R44" s="25"/>
      <c r="S44" s="25"/>
      <c r="T44" s="25"/>
      <c r="U44" s="40"/>
      <c r="V44" s="44" t="s">
        <v>60</v>
      </c>
      <c r="W44" s="47" t="s">
        <v>55</v>
      </c>
      <c r="X44" s="44">
        <v>130</v>
      </c>
      <c r="Y44" s="54" t="s">
        <v>44</v>
      </c>
      <c r="Z44" s="53">
        <v>163000</v>
      </c>
      <c r="AA44" s="53">
        <f t="shared" si="2"/>
        <v>21190000</v>
      </c>
      <c r="AB44" s="40"/>
      <c r="AC44" s="40"/>
      <c r="AD44" s="40"/>
      <c r="AE44" s="39"/>
      <c r="AF44" s="40"/>
    </row>
    <row r="45" s="5" customFormat="1" ht="37.5" customHeight="1" spans="1:32">
      <c r="A45" s="23"/>
      <c r="B45" s="23"/>
      <c r="C45" s="23"/>
      <c r="D45" s="24"/>
      <c r="E45" s="24"/>
      <c r="F45" s="24"/>
      <c r="G45" s="24"/>
      <c r="H45" s="26"/>
      <c r="I45" s="24"/>
      <c r="J45" s="31"/>
      <c r="K45" s="24"/>
      <c r="L45" s="26"/>
      <c r="M45" s="26"/>
      <c r="N45" s="26"/>
      <c r="O45" s="26"/>
      <c r="P45" s="26"/>
      <c r="Q45" s="26"/>
      <c r="R45" s="25"/>
      <c r="S45" s="25"/>
      <c r="T45" s="25"/>
      <c r="U45" s="40"/>
      <c r="V45" s="44" t="s">
        <v>60</v>
      </c>
      <c r="W45" s="47" t="s">
        <v>56</v>
      </c>
      <c r="X45" s="44">
        <v>212</v>
      </c>
      <c r="Y45" s="54" t="s">
        <v>44</v>
      </c>
      <c r="Z45" s="53">
        <v>34000</v>
      </c>
      <c r="AA45" s="53">
        <f t="shared" si="2"/>
        <v>7208000</v>
      </c>
      <c r="AB45" s="40"/>
      <c r="AC45" s="40"/>
      <c r="AD45" s="40"/>
      <c r="AE45" s="39"/>
      <c r="AF45" s="40"/>
    </row>
    <row r="46" s="5" customFormat="1" ht="37.5" customHeight="1" spans="1:32">
      <c r="A46" s="23"/>
      <c r="B46" s="23"/>
      <c r="C46" s="23"/>
      <c r="D46" s="24"/>
      <c r="E46" s="24"/>
      <c r="F46" s="24"/>
      <c r="G46" s="24"/>
      <c r="H46" s="26"/>
      <c r="I46" s="24"/>
      <c r="J46" s="31"/>
      <c r="K46" s="24"/>
      <c r="L46" s="26"/>
      <c r="M46" s="26"/>
      <c r="N46" s="26"/>
      <c r="O46" s="26"/>
      <c r="P46" s="26"/>
      <c r="Q46" s="26"/>
      <c r="R46" s="25"/>
      <c r="S46" s="25"/>
      <c r="T46" s="25"/>
      <c r="U46" s="40"/>
      <c r="V46" s="44" t="s">
        <v>60</v>
      </c>
      <c r="W46" s="47" t="s">
        <v>57</v>
      </c>
      <c r="X46" s="44">
        <v>340</v>
      </c>
      <c r="Y46" s="54" t="s">
        <v>44</v>
      </c>
      <c r="Z46" s="53">
        <v>25000</v>
      </c>
      <c r="AA46" s="53">
        <f t="shared" si="2"/>
        <v>8500000</v>
      </c>
      <c r="AB46" s="40"/>
      <c r="AC46" s="40"/>
      <c r="AD46" s="40"/>
      <c r="AE46" s="39"/>
      <c r="AF46" s="40"/>
    </row>
    <row r="47" s="5" customFormat="1" ht="37.5" customHeight="1" spans="1:32">
      <c r="A47" s="23"/>
      <c r="B47" s="23"/>
      <c r="C47" s="23"/>
      <c r="D47" s="24"/>
      <c r="E47" s="24"/>
      <c r="F47" s="24"/>
      <c r="G47" s="24"/>
      <c r="H47" s="26"/>
      <c r="I47" s="24"/>
      <c r="J47" s="31"/>
      <c r="K47" s="24"/>
      <c r="L47" s="26"/>
      <c r="M47" s="26"/>
      <c r="N47" s="26"/>
      <c r="O47" s="26"/>
      <c r="P47" s="26"/>
      <c r="Q47" s="26"/>
      <c r="R47" s="25"/>
      <c r="S47" s="25"/>
      <c r="T47" s="25"/>
      <c r="U47" s="40"/>
      <c r="V47" s="44" t="s">
        <v>60</v>
      </c>
      <c r="W47" s="47" t="s">
        <v>58</v>
      </c>
      <c r="X47" s="44">
        <v>395</v>
      </c>
      <c r="Y47" s="54" t="s">
        <v>44</v>
      </c>
      <c r="Z47" s="53">
        <v>15000</v>
      </c>
      <c r="AA47" s="53">
        <f t="shared" si="2"/>
        <v>5925000</v>
      </c>
      <c r="AB47" s="40"/>
      <c r="AC47" s="40"/>
      <c r="AD47" s="40"/>
      <c r="AE47" s="39"/>
      <c r="AF47" s="40"/>
    </row>
    <row r="48" s="5" customFormat="1" ht="37.5" customHeight="1" spans="1:32">
      <c r="A48" s="23"/>
      <c r="B48" s="23"/>
      <c r="C48" s="23"/>
      <c r="D48" s="24"/>
      <c r="E48" s="24"/>
      <c r="F48" s="24"/>
      <c r="G48" s="24"/>
      <c r="H48" s="26"/>
      <c r="I48" s="24"/>
      <c r="J48" s="31"/>
      <c r="K48" s="24"/>
      <c r="L48" s="26"/>
      <c r="M48" s="26"/>
      <c r="N48" s="26"/>
      <c r="O48" s="26"/>
      <c r="P48" s="26"/>
      <c r="Q48" s="26"/>
      <c r="R48" s="25"/>
      <c r="S48" s="25"/>
      <c r="T48" s="25"/>
      <c r="U48" s="40"/>
      <c r="V48" s="44" t="s">
        <v>60</v>
      </c>
      <c r="W48" s="47" t="s">
        <v>59</v>
      </c>
      <c r="X48" s="44">
        <v>157</v>
      </c>
      <c r="Y48" s="54" t="s">
        <v>44</v>
      </c>
      <c r="Z48" s="53">
        <v>40000</v>
      </c>
      <c r="AA48" s="53">
        <f t="shared" si="2"/>
        <v>6280000</v>
      </c>
      <c r="AB48" s="40"/>
      <c r="AC48" s="40"/>
      <c r="AD48" s="40"/>
      <c r="AE48" s="39"/>
      <c r="AF48" s="40"/>
    </row>
    <row r="49" s="5" customFormat="1" ht="39.5" customHeight="1" spans="1:32">
      <c r="A49" s="23">
        <v>4</v>
      </c>
      <c r="B49" s="23" t="s">
        <v>67</v>
      </c>
      <c r="C49" s="23"/>
      <c r="D49" s="24">
        <v>2</v>
      </c>
      <c r="E49" s="24">
        <v>107</v>
      </c>
      <c r="F49" s="24" t="s">
        <v>52</v>
      </c>
      <c r="G49" s="24" t="s">
        <v>68</v>
      </c>
      <c r="H49" s="26">
        <v>2191</v>
      </c>
      <c r="I49" s="26"/>
      <c r="J49" s="35">
        <v>6</v>
      </c>
      <c r="K49" s="26"/>
      <c r="L49" s="26">
        <v>1740.5</v>
      </c>
      <c r="M49" s="26"/>
      <c r="N49" s="26">
        <f>Q49+R49</f>
        <v>1740.5</v>
      </c>
      <c r="O49" s="26">
        <v>1740.5</v>
      </c>
      <c r="P49" s="26">
        <f>N49-O49</f>
        <v>0</v>
      </c>
      <c r="Q49" s="26">
        <v>1581.7</v>
      </c>
      <c r="R49" s="26">
        <v>158.8</v>
      </c>
      <c r="S49" s="26">
        <f>L49-N49</f>
        <v>0</v>
      </c>
      <c r="T49" s="26">
        <f>N49</f>
        <v>1740.5</v>
      </c>
      <c r="U49" s="48">
        <f>T49*30000</f>
        <v>52215000</v>
      </c>
      <c r="V49" s="41" t="s">
        <v>46</v>
      </c>
      <c r="W49" s="43" t="s">
        <v>54</v>
      </c>
      <c r="X49" s="49">
        <v>8</v>
      </c>
      <c r="Y49" s="52" t="s">
        <v>44</v>
      </c>
      <c r="Z49" s="53">
        <v>118000</v>
      </c>
      <c r="AA49" s="53">
        <f t="shared" si="2"/>
        <v>944000</v>
      </c>
      <c r="AB49" s="40">
        <f>SUM(AA49:AA60)</f>
        <v>8095000</v>
      </c>
      <c r="AC49" s="40">
        <f>15000*T49</f>
        <v>26107500</v>
      </c>
      <c r="AD49" s="40">
        <f>150000*T49</f>
        <v>261075000</v>
      </c>
      <c r="AE49" s="39">
        <f>AD49+AC49+AB49+U49</f>
        <v>347492500</v>
      </c>
      <c r="AF49" s="40"/>
    </row>
    <row r="50" ht="39.5" customHeight="1" spans="1:32">
      <c r="A50" s="23"/>
      <c r="B50" s="23"/>
      <c r="C50" s="23"/>
      <c r="D50" s="24"/>
      <c r="E50" s="24"/>
      <c r="F50" s="24"/>
      <c r="G50" s="24"/>
      <c r="H50" s="26"/>
      <c r="I50" s="26"/>
      <c r="J50" s="35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48"/>
      <c r="V50" s="41" t="s">
        <v>46</v>
      </c>
      <c r="W50" s="43" t="s">
        <v>47</v>
      </c>
      <c r="X50" s="49">
        <v>2</v>
      </c>
      <c r="Y50" s="52" t="s">
        <v>44</v>
      </c>
      <c r="Z50" s="53">
        <v>123000</v>
      </c>
      <c r="AA50" s="53">
        <f t="shared" si="2"/>
        <v>246000</v>
      </c>
      <c r="AB50" s="40"/>
      <c r="AC50" s="40"/>
      <c r="AD50" s="40"/>
      <c r="AE50" s="39"/>
      <c r="AF50" s="40"/>
    </row>
    <row r="51" ht="39.5" customHeight="1" spans="1:32">
      <c r="A51" s="23"/>
      <c r="B51" s="23"/>
      <c r="C51" s="23"/>
      <c r="D51" s="24"/>
      <c r="E51" s="24"/>
      <c r="F51" s="24"/>
      <c r="G51" s="24"/>
      <c r="H51" s="26"/>
      <c r="I51" s="26"/>
      <c r="J51" s="35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48"/>
      <c r="V51" s="41" t="s">
        <v>46</v>
      </c>
      <c r="W51" s="43" t="s">
        <v>55</v>
      </c>
      <c r="X51" s="49">
        <v>3</v>
      </c>
      <c r="Y51" s="52" t="s">
        <v>44</v>
      </c>
      <c r="Z51" s="53">
        <v>163000</v>
      </c>
      <c r="AA51" s="53">
        <f t="shared" si="2"/>
        <v>489000</v>
      </c>
      <c r="AB51" s="40"/>
      <c r="AC51" s="40"/>
      <c r="AD51" s="40"/>
      <c r="AE51" s="39"/>
      <c r="AF51" s="40"/>
    </row>
    <row r="52" ht="39.5" customHeight="1" spans="1:32">
      <c r="A52" s="23"/>
      <c r="B52" s="23"/>
      <c r="C52" s="23"/>
      <c r="D52" s="24"/>
      <c r="E52" s="24"/>
      <c r="F52" s="24"/>
      <c r="G52" s="24"/>
      <c r="H52" s="26"/>
      <c r="I52" s="26"/>
      <c r="J52" s="35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48"/>
      <c r="V52" s="41" t="s">
        <v>46</v>
      </c>
      <c r="W52" s="43" t="s">
        <v>56</v>
      </c>
      <c r="X52" s="49">
        <v>10</v>
      </c>
      <c r="Y52" s="52" t="s">
        <v>44</v>
      </c>
      <c r="Z52" s="53">
        <v>34000</v>
      </c>
      <c r="AA52" s="53">
        <f t="shared" si="2"/>
        <v>340000</v>
      </c>
      <c r="AB52" s="40"/>
      <c r="AC52" s="40"/>
      <c r="AD52" s="40"/>
      <c r="AE52" s="39"/>
      <c r="AF52" s="40"/>
    </row>
    <row r="53" ht="39.5" customHeight="1" spans="1:32">
      <c r="A53" s="23"/>
      <c r="B53" s="23"/>
      <c r="C53" s="23"/>
      <c r="D53" s="24"/>
      <c r="E53" s="24"/>
      <c r="F53" s="24"/>
      <c r="G53" s="24"/>
      <c r="H53" s="26"/>
      <c r="I53" s="26"/>
      <c r="J53" s="35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48"/>
      <c r="V53" s="41" t="s">
        <v>46</v>
      </c>
      <c r="W53" s="43" t="s">
        <v>57</v>
      </c>
      <c r="X53" s="49">
        <v>23</v>
      </c>
      <c r="Y53" s="52" t="s">
        <v>44</v>
      </c>
      <c r="Z53" s="53">
        <v>25000</v>
      </c>
      <c r="AA53" s="53">
        <f t="shared" si="2"/>
        <v>575000</v>
      </c>
      <c r="AB53" s="40"/>
      <c r="AC53" s="40"/>
      <c r="AD53" s="40"/>
      <c r="AE53" s="39"/>
      <c r="AF53" s="40"/>
    </row>
    <row r="54" ht="39.5" customHeight="1" spans="1:32">
      <c r="A54" s="23"/>
      <c r="B54" s="23"/>
      <c r="C54" s="23"/>
      <c r="D54" s="24"/>
      <c r="E54" s="24"/>
      <c r="F54" s="24"/>
      <c r="G54" s="24"/>
      <c r="H54" s="26"/>
      <c r="I54" s="26"/>
      <c r="J54" s="35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48"/>
      <c r="V54" s="41" t="s">
        <v>46</v>
      </c>
      <c r="W54" s="43" t="s">
        <v>58</v>
      </c>
      <c r="X54" s="49">
        <v>90</v>
      </c>
      <c r="Y54" s="52" t="s">
        <v>44</v>
      </c>
      <c r="Z54" s="53">
        <v>15000</v>
      </c>
      <c r="AA54" s="53">
        <f t="shared" si="2"/>
        <v>1350000</v>
      </c>
      <c r="AB54" s="40"/>
      <c r="AC54" s="40"/>
      <c r="AD54" s="40"/>
      <c r="AE54" s="39"/>
      <c r="AF54" s="40"/>
    </row>
    <row r="55" ht="39.5" customHeight="1" spans="1:32">
      <c r="A55" s="23"/>
      <c r="B55" s="23"/>
      <c r="C55" s="23"/>
      <c r="D55" s="24"/>
      <c r="E55" s="24"/>
      <c r="F55" s="24"/>
      <c r="G55" s="24"/>
      <c r="H55" s="26"/>
      <c r="I55" s="26"/>
      <c r="J55" s="35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48"/>
      <c r="V55" s="41" t="s">
        <v>46</v>
      </c>
      <c r="W55" s="43" t="s">
        <v>59</v>
      </c>
      <c r="X55" s="49">
        <v>15</v>
      </c>
      <c r="Y55" s="52" t="s">
        <v>44</v>
      </c>
      <c r="Z55" s="53">
        <v>40000</v>
      </c>
      <c r="AA55" s="53">
        <f t="shared" si="2"/>
        <v>600000</v>
      </c>
      <c r="AB55" s="40"/>
      <c r="AC55" s="40"/>
      <c r="AD55" s="40"/>
      <c r="AE55" s="39"/>
      <c r="AF55" s="40"/>
    </row>
    <row r="56" ht="39.5" customHeight="1" spans="1:32">
      <c r="A56" s="23"/>
      <c r="B56" s="23"/>
      <c r="C56" s="23"/>
      <c r="D56" s="24"/>
      <c r="E56" s="24"/>
      <c r="F56" s="24"/>
      <c r="G56" s="24"/>
      <c r="H56" s="26"/>
      <c r="I56" s="26"/>
      <c r="J56" s="35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48"/>
      <c r="V56" s="41" t="s">
        <v>60</v>
      </c>
      <c r="W56" s="43" t="s">
        <v>47</v>
      </c>
      <c r="X56" s="49">
        <v>5</v>
      </c>
      <c r="Y56" s="52" t="s">
        <v>44</v>
      </c>
      <c r="Z56" s="53">
        <v>123000</v>
      </c>
      <c r="AA56" s="53">
        <f t="shared" si="2"/>
        <v>615000</v>
      </c>
      <c r="AB56" s="40"/>
      <c r="AC56" s="40"/>
      <c r="AD56" s="40"/>
      <c r="AE56" s="39"/>
      <c r="AF56" s="40"/>
    </row>
    <row r="57" ht="39.5" customHeight="1" spans="1:32">
      <c r="A57" s="23"/>
      <c r="B57" s="23"/>
      <c r="C57" s="23"/>
      <c r="D57" s="24"/>
      <c r="E57" s="24"/>
      <c r="F57" s="24"/>
      <c r="G57" s="24"/>
      <c r="H57" s="26"/>
      <c r="I57" s="26"/>
      <c r="J57" s="35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48"/>
      <c r="V57" s="41" t="s">
        <v>60</v>
      </c>
      <c r="W57" s="43" t="s">
        <v>56</v>
      </c>
      <c r="X57" s="49">
        <v>9</v>
      </c>
      <c r="Y57" s="52" t="s">
        <v>44</v>
      </c>
      <c r="Z57" s="53">
        <v>34000</v>
      </c>
      <c r="AA57" s="53">
        <f t="shared" si="2"/>
        <v>306000</v>
      </c>
      <c r="AB57" s="40"/>
      <c r="AC57" s="40"/>
      <c r="AD57" s="40"/>
      <c r="AE57" s="39"/>
      <c r="AF57" s="40"/>
    </row>
    <row r="58" ht="39.5" customHeight="1" spans="1:32">
      <c r="A58" s="23"/>
      <c r="B58" s="23"/>
      <c r="C58" s="23"/>
      <c r="D58" s="24"/>
      <c r="E58" s="24"/>
      <c r="F58" s="24"/>
      <c r="G58" s="24"/>
      <c r="H58" s="26"/>
      <c r="I58" s="26"/>
      <c r="J58" s="35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48"/>
      <c r="V58" s="41" t="s">
        <v>60</v>
      </c>
      <c r="W58" s="43" t="s">
        <v>57</v>
      </c>
      <c r="X58" s="49">
        <v>20</v>
      </c>
      <c r="Y58" s="52" t="s">
        <v>44</v>
      </c>
      <c r="Z58" s="53">
        <v>25000</v>
      </c>
      <c r="AA58" s="53">
        <f t="shared" si="2"/>
        <v>500000</v>
      </c>
      <c r="AB58" s="40"/>
      <c r="AC58" s="40"/>
      <c r="AD58" s="40"/>
      <c r="AE58" s="39"/>
      <c r="AF58" s="40"/>
    </row>
    <row r="59" ht="39.5" customHeight="1" spans="1:32">
      <c r="A59" s="23"/>
      <c r="B59" s="23"/>
      <c r="C59" s="23"/>
      <c r="D59" s="24"/>
      <c r="E59" s="24"/>
      <c r="F59" s="24"/>
      <c r="G59" s="24"/>
      <c r="H59" s="26"/>
      <c r="I59" s="26"/>
      <c r="J59" s="35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48"/>
      <c r="V59" s="41" t="s">
        <v>60</v>
      </c>
      <c r="W59" s="43" t="s">
        <v>58</v>
      </c>
      <c r="X59" s="49">
        <v>110</v>
      </c>
      <c r="Y59" s="52" t="s">
        <v>44</v>
      </c>
      <c r="Z59" s="53">
        <v>15000</v>
      </c>
      <c r="AA59" s="53">
        <f t="shared" si="2"/>
        <v>1650000</v>
      </c>
      <c r="AB59" s="40"/>
      <c r="AC59" s="40"/>
      <c r="AD59" s="40"/>
      <c r="AE59" s="39"/>
      <c r="AF59" s="40"/>
    </row>
    <row r="60" ht="39.5" customHeight="1" spans="1:32">
      <c r="A60" s="23"/>
      <c r="B60" s="23"/>
      <c r="C60" s="23"/>
      <c r="D60" s="24"/>
      <c r="E60" s="24"/>
      <c r="F60" s="24"/>
      <c r="G60" s="24"/>
      <c r="H60" s="26"/>
      <c r="I60" s="26"/>
      <c r="J60" s="35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48"/>
      <c r="V60" s="41" t="s">
        <v>60</v>
      </c>
      <c r="W60" s="43" t="s">
        <v>59</v>
      </c>
      <c r="X60" s="49">
        <v>12</v>
      </c>
      <c r="Y60" s="52" t="s">
        <v>44</v>
      </c>
      <c r="Z60" s="53">
        <v>40000</v>
      </c>
      <c r="AA60" s="53">
        <f t="shared" si="2"/>
        <v>480000</v>
      </c>
      <c r="AB60" s="40"/>
      <c r="AC60" s="40"/>
      <c r="AD60" s="40"/>
      <c r="AE60" s="39"/>
      <c r="AF60" s="40"/>
    </row>
  </sheetData>
  <mergeCells count="146">
    <mergeCell ref="A2:AF2"/>
    <mergeCell ref="A3:AF3"/>
    <mergeCell ref="A4:AF4"/>
    <mergeCell ref="D5:H5"/>
    <mergeCell ref="I5:L5"/>
    <mergeCell ref="N5:R5"/>
    <mergeCell ref="V5:AB5"/>
    <mergeCell ref="AC5:AD5"/>
    <mergeCell ref="A9:C9"/>
    <mergeCell ref="AG10:AK10"/>
    <mergeCell ref="A5:A7"/>
    <mergeCell ref="A10:A13"/>
    <mergeCell ref="A14:A30"/>
    <mergeCell ref="A31:A48"/>
    <mergeCell ref="A49:A60"/>
    <mergeCell ref="B5:B7"/>
    <mergeCell ref="B10:B13"/>
    <mergeCell ref="B14:B30"/>
    <mergeCell ref="B31:B48"/>
    <mergeCell ref="B49:B60"/>
    <mergeCell ref="C5:C7"/>
    <mergeCell ref="C10:C13"/>
    <mergeCell ref="C14:C30"/>
    <mergeCell ref="C31:C48"/>
    <mergeCell ref="C49:C60"/>
    <mergeCell ref="D6:D7"/>
    <mergeCell ref="D10:D13"/>
    <mergeCell ref="D14:D30"/>
    <mergeCell ref="D31:D48"/>
    <mergeCell ref="D49:D60"/>
    <mergeCell ref="E6:E7"/>
    <mergeCell ref="E10:E13"/>
    <mergeCell ref="E14:E30"/>
    <mergeCell ref="E31:E48"/>
    <mergeCell ref="E49:E60"/>
    <mergeCell ref="F6:F7"/>
    <mergeCell ref="F10:F13"/>
    <mergeCell ref="F14:F30"/>
    <mergeCell ref="F31:F48"/>
    <mergeCell ref="F49:F60"/>
    <mergeCell ref="G6:G7"/>
    <mergeCell ref="G10:G13"/>
    <mergeCell ref="G14:G30"/>
    <mergeCell ref="G31:G48"/>
    <mergeCell ref="G49:G60"/>
    <mergeCell ref="H6:H7"/>
    <mergeCell ref="H10:H13"/>
    <mergeCell ref="H14:H30"/>
    <mergeCell ref="H31:H48"/>
    <mergeCell ref="H49:H60"/>
    <mergeCell ref="I6:I7"/>
    <mergeCell ref="I10:I13"/>
    <mergeCell ref="I14:I30"/>
    <mergeCell ref="I31:I48"/>
    <mergeCell ref="I49:I60"/>
    <mergeCell ref="J6:J7"/>
    <mergeCell ref="J10:J13"/>
    <mergeCell ref="J14:J30"/>
    <mergeCell ref="J31:J48"/>
    <mergeCell ref="J49:J60"/>
    <mergeCell ref="K6:K7"/>
    <mergeCell ref="K10:K13"/>
    <mergeCell ref="K14:K30"/>
    <mergeCell ref="K31:K48"/>
    <mergeCell ref="K49:K60"/>
    <mergeCell ref="L6:L7"/>
    <mergeCell ref="L10:L13"/>
    <mergeCell ref="L14:L30"/>
    <mergeCell ref="L31:L48"/>
    <mergeCell ref="L49:L60"/>
    <mergeCell ref="M5:M7"/>
    <mergeCell ref="M10:M13"/>
    <mergeCell ref="M14:M30"/>
    <mergeCell ref="M31:M48"/>
    <mergeCell ref="M49:M60"/>
    <mergeCell ref="N6:N7"/>
    <mergeCell ref="N10:N13"/>
    <mergeCell ref="N14:N30"/>
    <mergeCell ref="N31:N48"/>
    <mergeCell ref="N49:N60"/>
    <mergeCell ref="O6:O7"/>
    <mergeCell ref="O10:O13"/>
    <mergeCell ref="O14:O30"/>
    <mergeCell ref="O31:O48"/>
    <mergeCell ref="O49:O60"/>
    <mergeCell ref="P6:P7"/>
    <mergeCell ref="P10:P13"/>
    <mergeCell ref="P14:P30"/>
    <mergeCell ref="P31:P48"/>
    <mergeCell ref="P49:P60"/>
    <mergeCell ref="Q6:Q7"/>
    <mergeCell ref="Q10:Q13"/>
    <mergeCell ref="Q14:Q30"/>
    <mergeCell ref="Q31:Q48"/>
    <mergeCell ref="Q49:Q60"/>
    <mergeCell ref="R6:R7"/>
    <mergeCell ref="R10:R13"/>
    <mergeCell ref="R14:R30"/>
    <mergeCell ref="R31:R48"/>
    <mergeCell ref="R49:R60"/>
    <mergeCell ref="S5:S7"/>
    <mergeCell ref="S10:S13"/>
    <mergeCell ref="S14:S30"/>
    <mergeCell ref="S31:S48"/>
    <mergeCell ref="S49:S60"/>
    <mergeCell ref="T5:T7"/>
    <mergeCell ref="T10:T13"/>
    <mergeCell ref="T14:T30"/>
    <mergeCell ref="T31:T48"/>
    <mergeCell ref="T49:T60"/>
    <mergeCell ref="U5:U7"/>
    <mergeCell ref="U10:U13"/>
    <mergeCell ref="U14:U30"/>
    <mergeCell ref="U31:U48"/>
    <mergeCell ref="U49:U60"/>
    <mergeCell ref="V6:V7"/>
    <mergeCell ref="W6:W7"/>
    <mergeCell ref="X6:X7"/>
    <mergeCell ref="Y6:Y7"/>
    <mergeCell ref="Z6:Z7"/>
    <mergeCell ref="AA6:AA7"/>
    <mergeCell ref="AB6:AB7"/>
    <mergeCell ref="AB10:AB13"/>
    <mergeCell ref="AB14:AB30"/>
    <mergeCell ref="AB31:AB48"/>
    <mergeCell ref="AB49:AB60"/>
    <mergeCell ref="AC6:AC7"/>
    <mergeCell ref="AC10:AC13"/>
    <mergeCell ref="AC14:AC30"/>
    <mergeCell ref="AC31:AC48"/>
    <mergeCell ref="AC49:AC60"/>
    <mergeCell ref="AD6:AD7"/>
    <mergeCell ref="AD10:AD13"/>
    <mergeCell ref="AD14:AD30"/>
    <mergeCell ref="AD31:AD48"/>
    <mergeCell ref="AD49:AD60"/>
    <mergeCell ref="AE5:AE7"/>
    <mergeCell ref="AE10:AE13"/>
    <mergeCell ref="AE14:AE30"/>
    <mergeCell ref="AE31:AE48"/>
    <mergeCell ref="AE49:AE60"/>
    <mergeCell ref="AF5:AF7"/>
    <mergeCell ref="AF10:AF13"/>
    <mergeCell ref="AF14:AF30"/>
    <mergeCell ref="AF31:AF48"/>
    <mergeCell ref="AF49:AF60"/>
  </mergeCells>
  <pageMargins left="0.393700787401575" right="0.118110236220472" top="0.6" bottom="0.31496062992126" header="0.59" footer="0.31496062992126"/>
  <pageSetup paperSize="9" scale="38" fitToHeight="0" orientation="landscape"/>
  <headerFooter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minhtuan6990@gmail.com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Biểu 02 PA BT-HT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MINH TUAN</dc:creator>
  <cp:lastModifiedBy>Thành Hà Tiến</cp:lastModifiedBy>
  <dcterms:created xsi:type="dcterms:W3CDTF">2022-05-10T05:50:00Z</dcterms:created>
  <cp:lastPrinted>2026-02-06T03:57:00Z</cp:lastPrinted>
  <dcterms:modified xsi:type="dcterms:W3CDTF">2026-03-25T03:25:27Z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A8FF165604154603A485EC2E6D737E34_12</vt:lpwstr>
  </property>
  <property fmtid="{D5CDD505-2E9C-101B-9397-08002B2CF9AE}" pid="3" name="KSOProductBuildVer">
    <vt:lpwstr>1033-12.2.0.22549</vt:lpwstr>
  </property>
</Properties>
</file>